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8" yWindow="-108" windowWidth="23256" windowHeight="12576"/>
  </bookViews>
  <sheets>
    <sheet name="230-2(現場閉所・通期・月単位) " sheetId="1" r:id="rId1"/>
    <sheet name="【記載例】230-2(現場閉所・通期・月単位)" sheetId="2" r:id="rId2"/>
    <sheet name="230-4(現場閉所・完全)" sheetId="3" r:id="rId3"/>
    <sheet name="【記載例】230-4(現場閉所・完全) " sheetId="4" r:id="rId4"/>
  </sheets>
  <definedNames>
    <definedName name="夏休">#REF!</definedName>
    <definedName name="夏休" localSheetId="1">#REF!</definedName>
    <definedName name="中止">#REF!</definedName>
    <definedName name="中止" localSheetId="1">#REF!</definedName>
    <definedName name="通常">#REF!</definedName>
    <definedName name="通常" localSheetId="1">#REF!</definedName>
    <definedName name="祝日">#REF!</definedName>
    <definedName name="祝日" localSheetId="1">#REF!</definedName>
    <definedName name="通常実績">#REF!</definedName>
    <definedName name="通常実績" localSheetId="1">#REF!</definedName>
    <definedName name="冬休">#REF!</definedName>
    <definedName name="冬休" localSheetId="1">#REF!</definedName>
    <definedName name="夏休" localSheetId="0">#REF!</definedName>
    <definedName name="中止" localSheetId="0">#REF!</definedName>
    <definedName name="通常" localSheetId="0">#REF!</definedName>
    <definedName name="祝日" localSheetId="0">#REF!</definedName>
    <definedName name="通常実績" localSheetId="0">#REF!</definedName>
    <definedName name="冬休" localSheetId="0">#REF!</definedName>
    <definedName name="工種工種">#REF!</definedName>
    <definedName name="特殊健康診断名">#REF!</definedName>
    <definedName name="page1">#REF!</definedName>
    <definedName name="page2">#REF!</definedName>
    <definedName name="技能講習名">#REF!</definedName>
    <definedName name="血液型">#REF!</definedName>
    <definedName name="工種１">#REF!</definedName>
    <definedName name="許可業種">#REF!</definedName>
    <definedName name="工種">#REF!</definedName>
    <definedName name="職種名">#REF!</definedName>
    <definedName name="特別教育名">#REF!</definedName>
    <definedName name="免許資格名">#REF!</definedName>
    <definedName name="_xlnm.Print_Area" localSheetId="0">'230-2(現場閉所・通期・月単位) '!$A$1:$AI$419</definedName>
    <definedName name="_xlnm.Print_Titles" localSheetId="0">'230-2(現場閉所・通期・月単位) '!$1:$6</definedName>
    <definedName name="_xlnm.Print_Area" localSheetId="1">'【記載例】230-2(現場閉所・通期・月単位)'!$A$1:$AI$419</definedName>
    <definedName name="_xlnm.Print_Titles" localSheetId="1">'【記載例】230-2(現場閉所・通期・月単位)'!$1:$6</definedName>
    <definedName name="_xlnm.Print_Area" localSheetId="2">'230-4(現場閉所・完全)'!$A$1:$BQ$170</definedName>
    <definedName name="_xlnm.Print_Area" localSheetId="3">'【記載例】230-4(現場閉所・完全) '!$A$1:$BQ$170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福岡県県土整備部</author>
  </authors>
  <commentList>
    <comment ref="AH2" authorId="0">
      <text>
        <r>
          <rPr>
            <b/>
            <sz val="9"/>
            <color indexed="81"/>
            <rFont val="ＭＳ Ｐゴシック"/>
          </rPr>
          <t>通期の現場閉所率が28.5％未満（未達成）でも月単位達成状況が「達成」となる場合は、通期達成状況は「達成」と表示されます。
※暦上週２日の閉所では28.5％に満たない月は、その月の土曜日・日曜日の合計日数以上に閉所を行っている場合に、４週８休（28.5％以上）を達成しているものと見なします。</t>
        </r>
      </text>
    </comment>
    <comment ref="AH4" authorId="0">
      <text>
        <r>
          <rPr>
            <b/>
            <sz val="9"/>
            <color indexed="81"/>
            <rFont val="ＭＳ Ｐゴシック"/>
          </rPr>
          <t>通期の現場閉所率が28.5％未満（未達成）でも月単位達成状況が「達成」となる場合は、通期達成状況は「達成」と表示されます。
※暦上週２日の閉所では28.5％に満たない月は、その月の土曜日・日曜日の合計日数以上に閉所を行っている場合に、４週８休（28.5％以上）を達成しているものと見なします。</t>
        </r>
      </text>
    </comment>
  </commentList>
</comments>
</file>

<file path=xl/comments2.xml><?xml version="1.0" encoding="utf-8"?>
<comments xmlns="http://schemas.openxmlformats.org/spreadsheetml/2006/main">
  <authors>
    <author>福岡県県土整備部</author>
  </authors>
  <commentList>
    <comment ref="AH2" authorId="0">
      <text>
        <r>
          <rPr>
            <b/>
            <sz val="9"/>
            <color indexed="81"/>
            <rFont val="ＭＳ Ｐゴシック"/>
          </rPr>
          <t>通期の現場閉所率が28.5％未満（未達成）でも月単位達成状況が「達成」となる場合は、通期達成状況は「達成」と表示されます。
※暦上週２日の閉所では28.5％に満たない月は、その月の土曜日・日曜日の合計日数以上に閉所を行っている場合に、４週８休（28.5％以上）を達成しているものと見なします。</t>
        </r>
      </text>
    </comment>
    <comment ref="AH4" authorId="0">
      <text>
        <r>
          <rPr>
            <b/>
            <sz val="9"/>
            <color indexed="81"/>
            <rFont val="ＭＳ Ｐゴシック"/>
          </rPr>
          <t>通期の現場閉所率が28.5％未満（未達成）でも月単位達成状況が「達成」となる場合は、通期達成状況は「達成」と表示されます。
※暦上週２日の閉所では28.5％に満たない月は、その月の土曜日・日曜日の合計日数以上に閉所を行っている場合に、４週８休（28.5％以上）を達成しているものと見なします。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<sst xmlns="http://schemas.openxmlformats.org/spreadsheetml/2006/main" xmlns:r="http://schemas.openxmlformats.org/officeDocument/2006/relationships" count="59" uniqueCount="59">
  <si>
    <t>休日取得計画・実績表（現場閉所による週休２日工事）</t>
    <rPh sb="0" eb="2">
      <t>キュウジツ</t>
    </rPh>
    <rPh sb="2" eb="4">
      <t>シュトク</t>
    </rPh>
    <rPh sb="4" eb="6">
      <t>ケイカク</t>
    </rPh>
    <rPh sb="7" eb="9">
      <t>ジッセキ</t>
    </rPh>
    <rPh sb="9" eb="10">
      <t>ヒョウ</t>
    </rPh>
    <rPh sb="11" eb="13">
      <t>ゲンバ</t>
    </rPh>
    <rPh sb="13" eb="15">
      <t>ヘイショ</t>
    </rPh>
    <rPh sb="18" eb="20">
      <t>シュウキュウ</t>
    </rPh>
    <rPh sb="21" eb="22">
      <t>ニチ</t>
    </rPh>
    <rPh sb="22" eb="24">
      <t>コウジ</t>
    </rPh>
    <phoneticPr fontId="2"/>
  </si>
  <si>
    <t>月</t>
    <rPh sb="0" eb="1">
      <t>ツキ</t>
    </rPh>
    <phoneticPr fontId="2"/>
  </si>
  <si>
    <t>計画</t>
    <rPh sb="0" eb="2">
      <t>ケイカク</t>
    </rPh>
    <phoneticPr fontId="2"/>
  </si>
  <si>
    <t>統一現場閉所</t>
    <rPh sb="0" eb="4">
      <t>トウイツゲンバ</t>
    </rPh>
    <rPh sb="4" eb="6">
      <t>ヘイショ</t>
    </rPh>
    <phoneticPr fontId="2"/>
  </si>
  <si>
    <t>対象期間</t>
    <rPh sb="0" eb="2">
      <t>タイショウ</t>
    </rPh>
    <rPh sb="2" eb="4">
      <t>キカン</t>
    </rPh>
    <phoneticPr fontId="2"/>
  </si>
  <si>
    <t>閉所率</t>
    <rPh sb="0" eb="2">
      <t>ヘイショ</t>
    </rPh>
    <rPh sb="2" eb="3">
      <t>リツ</t>
    </rPh>
    <phoneticPr fontId="2"/>
  </si>
  <si>
    <t>月単位達成</t>
    <rPh sb="0" eb="3">
      <t>ツキタンイ</t>
    </rPh>
    <rPh sb="3" eb="5">
      <t>タッセイ</t>
    </rPh>
    <phoneticPr fontId="2"/>
  </si>
  <si>
    <t>閉所日数</t>
    <rPh sb="0" eb="2">
      <t>ヘイショ</t>
    </rPh>
    <rPh sb="2" eb="4">
      <t>ニッスウ</t>
    </rPh>
    <phoneticPr fontId="2"/>
  </si>
  <si>
    <t>：</t>
  </si>
  <si>
    <t>通期達成状況(計画)</t>
    <rPh sb="0" eb="2">
      <t>ツウキ</t>
    </rPh>
    <rPh sb="2" eb="4">
      <t>タッセイ</t>
    </rPh>
    <rPh sb="4" eb="6">
      <t>ジョウキョウ</t>
    </rPh>
    <rPh sb="7" eb="9">
      <t>ケイカク</t>
    </rPh>
    <phoneticPr fontId="2"/>
  </si>
  <si>
    <t>完全週休２日達成</t>
    <rPh sb="0" eb="2">
      <t>カンゼン</t>
    </rPh>
    <rPh sb="2" eb="4">
      <t>シュウキュウ</t>
    </rPh>
    <rPh sb="5" eb="6">
      <t>ニチ</t>
    </rPh>
    <rPh sb="6" eb="8">
      <t>タッセイ</t>
    </rPh>
    <phoneticPr fontId="2"/>
  </si>
  <si>
    <t>工事名</t>
    <rPh sb="0" eb="3">
      <t>コウジメイ</t>
    </rPh>
    <phoneticPr fontId="2"/>
  </si>
  <si>
    <t>対象期間外</t>
    <rPh sb="0" eb="5">
      <t>タイショウキカンガイ</t>
    </rPh>
    <phoneticPr fontId="2"/>
  </si>
  <si>
    <t>第４土曜（実施）</t>
    <rPh sb="5" eb="7">
      <t>ジッシ</t>
    </rPh>
    <phoneticPr fontId="2"/>
  </si>
  <si>
    <t>月単位達成状況(計画)</t>
    <rPh sb="0" eb="3">
      <t>ツキタンイ</t>
    </rPh>
    <rPh sb="3" eb="5">
      <t>タッセイ</t>
    </rPh>
    <rPh sb="5" eb="7">
      <t>ジョウキョウ</t>
    </rPh>
    <rPh sb="8" eb="10">
      <t>ケイカク</t>
    </rPh>
    <phoneticPr fontId="2"/>
  </si>
  <si>
    <t>工事着手日</t>
    <rPh sb="0" eb="2">
      <t>コウジ</t>
    </rPh>
    <rPh sb="2" eb="4">
      <t>チャクシュ</t>
    </rPh>
    <rPh sb="4" eb="5">
      <t>ヒ</t>
    </rPh>
    <phoneticPr fontId="2"/>
  </si>
  <si>
    <t>工事着手日</t>
    <rPh sb="0" eb="2">
      <t>コウジ</t>
    </rPh>
    <rPh sb="2" eb="4">
      <t>チャクシュ</t>
    </rPh>
    <rPh sb="4" eb="5">
      <t>ビ</t>
    </rPh>
    <phoneticPr fontId="2"/>
  </si>
  <si>
    <t>実績</t>
    <rPh sb="0" eb="2">
      <t>ジッセキ</t>
    </rPh>
    <phoneticPr fontId="2"/>
  </si>
  <si>
    <t>通期達成状況(実施)</t>
    <rPh sb="0" eb="2">
      <t>ツウキ</t>
    </rPh>
    <rPh sb="2" eb="4">
      <t>タッセイ</t>
    </rPh>
    <rPh sb="4" eb="6">
      <t>ジョウキョウ</t>
    </rPh>
    <rPh sb="7" eb="9">
      <t>ジッシ</t>
    </rPh>
    <phoneticPr fontId="2"/>
  </si>
  <si>
    <t>工事完成日(予定)</t>
    <rPh sb="0" eb="2">
      <t>コウジ</t>
    </rPh>
    <rPh sb="2" eb="4">
      <t>カンセイ</t>
    </rPh>
    <rPh sb="4" eb="5">
      <t>ビ</t>
    </rPh>
    <rPh sb="6" eb="8">
      <t>ヨテイ</t>
    </rPh>
    <phoneticPr fontId="2"/>
  </si>
  <si>
    <t>工事完成日（予定）</t>
    <rPh sb="0" eb="2">
      <t>コウジ</t>
    </rPh>
    <rPh sb="2" eb="4">
      <t>カンセイ</t>
    </rPh>
    <rPh sb="4" eb="5">
      <t>ヒ</t>
    </rPh>
    <rPh sb="6" eb="8">
      <t>ヨテイ</t>
    </rPh>
    <phoneticPr fontId="2"/>
  </si>
  <si>
    <t>工事期間</t>
    <rPh sb="0" eb="2">
      <t>コウジ</t>
    </rPh>
    <rPh sb="2" eb="4">
      <t>キカン</t>
    </rPh>
    <phoneticPr fontId="2"/>
  </si>
  <si>
    <t>統一現場閉所閉所率</t>
    <rPh sb="0" eb="2">
      <t>トウイツ</t>
    </rPh>
    <rPh sb="2" eb="4">
      <t>ゲンバ</t>
    </rPh>
    <rPh sb="4" eb="6">
      <t>ヘイショ</t>
    </rPh>
    <rPh sb="6" eb="8">
      <t>ヘイショ</t>
    </rPh>
    <rPh sb="8" eb="9">
      <t>リツ</t>
    </rPh>
    <phoneticPr fontId="2"/>
  </si>
  <si>
    <t>月単位達成状況(実施)</t>
    <rPh sb="0" eb="3">
      <t>ツキタンイ</t>
    </rPh>
    <rPh sb="3" eb="5">
      <t>タッセイ</t>
    </rPh>
    <rPh sb="5" eb="7">
      <t>ジョウキョウ</t>
    </rPh>
    <rPh sb="8" eb="10">
      <t>ジッシ</t>
    </rPh>
    <phoneticPr fontId="2"/>
  </si>
  <si>
    <t>日</t>
    <rPh sb="0" eb="1">
      <t>ニチ</t>
    </rPh>
    <phoneticPr fontId="2"/>
  </si>
  <si>
    <t>土日数</t>
    <rPh sb="0" eb="2">
      <t>ドニチ</t>
    </rPh>
    <rPh sb="2" eb="3">
      <t>スウ</t>
    </rPh>
    <phoneticPr fontId="2"/>
  </si>
  <si>
    <t>曜日</t>
    <rPh sb="0" eb="2">
      <t>ヨウビ</t>
    </rPh>
    <phoneticPr fontId="2"/>
  </si>
  <si>
    <t>対象期間外</t>
    <rPh sb="0" eb="2">
      <t>タイショウ</t>
    </rPh>
    <rPh sb="2" eb="5">
      <t>キカンガイ</t>
    </rPh>
    <phoneticPr fontId="2"/>
  </si>
  <si>
    <t>:</t>
  </si>
  <si>
    <t>計画日数</t>
    <rPh sb="0" eb="2">
      <t>ケイカク</t>
    </rPh>
    <rPh sb="2" eb="4">
      <t>ニッスウ</t>
    </rPh>
    <phoneticPr fontId="2"/>
  </si>
  <si>
    <t>計画率</t>
    <rPh sb="0" eb="2">
      <t>ケイカク</t>
    </rPh>
    <rPh sb="2" eb="3">
      <t>リツ</t>
    </rPh>
    <phoneticPr fontId="2"/>
  </si>
  <si>
    <t>現場閉所率</t>
    <rPh sb="0" eb="2">
      <t>ゲンバ</t>
    </rPh>
    <rPh sb="2" eb="4">
      <t>ヘイショ</t>
    </rPh>
    <rPh sb="4" eb="5">
      <t>リツ</t>
    </rPh>
    <phoneticPr fontId="2"/>
  </si>
  <si>
    <t>第４土曜（計画）</t>
    <rPh sb="0" eb="1">
      <t>ダイ</t>
    </rPh>
    <rPh sb="2" eb="4">
      <t>ドヨウ</t>
    </rPh>
    <rPh sb="5" eb="7">
      <t>ケイカク</t>
    </rPh>
    <phoneticPr fontId="2"/>
  </si>
  <si>
    <t>第４日曜（計画）</t>
    <rPh sb="0" eb="1">
      <t>ダイ</t>
    </rPh>
    <rPh sb="2" eb="4">
      <t>ニチヨウ</t>
    </rPh>
    <rPh sb="5" eb="7">
      <t>ケイカク</t>
    </rPh>
    <phoneticPr fontId="2"/>
  </si>
  <si>
    <t>統一現場閉所計画</t>
    <rPh sb="0" eb="6">
      <t>トウイツゲンバヘイショ</t>
    </rPh>
    <rPh sb="6" eb="8">
      <t>ケイカク</t>
    </rPh>
    <phoneticPr fontId="2"/>
  </si>
  <si>
    <t>統一現場閉所実績</t>
    <rPh sb="0" eb="6">
      <t>トウイツゲンバヘイショ</t>
    </rPh>
    <rPh sb="6" eb="8">
      <t>ジッセキ</t>
    </rPh>
    <phoneticPr fontId="2"/>
  </si>
  <si>
    <t>夏休</t>
  </si>
  <si>
    <t>第２土曜（計画）</t>
    <rPh sb="0" eb="1">
      <t>ダイ</t>
    </rPh>
    <rPh sb="2" eb="4">
      <t>ドヨウ</t>
    </rPh>
    <rPh sb="5" eb="7">
      <t>ケイカク</t>
    </rPh>
    <phoneticPr fontId="2"/>
  </si>
  <si>
    <t>第２土曜（実施）</t>
    <rPh sb="5" eb="7">
      <t>ジッシ</t>
    </rPh>
    <phoneticPr fontId="2"/>
  </si>
  <si>
    <t>第４日曜（実施）</t>
    <rPh sb="2" eb="3">
      <t>ニチ</t>
    </rPh>
    <rPh sb="5" eb="7">
      <t>ジッシ</t>
    </rPh>
    <phoneticPr fontId="2"/>
  </si>
  <si>
    <t>第２日曜（計画）</t>
    <rPh sb="0" eb="1">
      <t>ダイ</t>
    </rPh>
    <rPh sb="2" eb="4">
      <t>ニチヨウ</t>
    </rPh>
    <rPh sb="5" eb="7">
      <t>ケイカク</t>
    </rPh>
    <phoneticPr fontId="2"/>
  </si>
  <si>
    <t>第２日曜（実施）</t>
    <rPh sb="2" eb="3">
      <t>ニチ</t>
    </rPh>
    <rPh sb="5" eb="7">
      <t>ジッシ</t>
    </rPh>
    <phoneticPr fontId="2"/>
  </si>
  <si>
    <t>工事名</t>
    <rPh sb="0" eb="2">
      <t>コウジ</t>
    </rPh>
    <rPh sb="2" eb="3">
      <t>メイ</t>
    </rPh>
    <phoneticPr fontId="2"/>
  </si>
  <si>
    <t>工事期間：</t>
    <rPh sb="0" eb="2">
      <t>コウジ</t>
    </rPh>
    <rPh sb="2" eb="4">
      <t>キカン</t>
    </rPh>
    <phoneticPr fontId="2"/>
  </si>
  <si>
    <t>休日取得計画・実績表（完全週休２日工事）</t>
    <rPh sb="0" eb="2">
      <t>キュウジツ</t>
    </rPh>
    <rPh sb="2" eb="4">
      <t>シュトク</t>
    </rPh>
    <rPh sb="4" eb="6">
      <t>ケイカク</t>
    </rPh>
    <rPh sb="7" eb="9">
      <t>ジッセキ</t>
    </rPh>
    <rPh sb="9" eb="10">
      <t>ヒョウ</t>
    </rPh>
    <rPh sb="11" eb="13">
      <t>カンゼン</t>
    </rPh>
    <rPh sb="13" eb="15">
      <t>シュウキュウ</t>
    </rPh>
    <rPh sb="16" eb="17">
      <t>ニチ</t>
    </rPh>
    <rPh sb="17" eb="19">
      <t>コウジドコウジ</t>
    </rPh>
    <phoneticPr fontId="2"/>
  </si>
  <si>
    <t>休日取得計画・実績表（完全週休２日工事）</t>
    <rPh sb="0" eb="2">
      <t>キュウジツ</t>
    </rPh>
    <rPh sb="2" eb="4">
      <t>シュトク</t>
    </rPh>
    <rPh sb="4" eb="6">
      <t>ケイカク</t>
    </rPh>
    <rPh sb="7" eb="9">
      <t>ジッセキ</t>
    </rPh>
    <rPh sb="9" eb="10">
      <t>ヒョウ</t>
    </rPh>
    <rPh sb="11" eb="13">
      <t>カンゼン</t>
    </rPh>
    <rPh sb="13" eb="15">
      <t>シュウキュウ</t>
    </rPh>
    <rPh sb="16" eb="17">
      <t>ニチ</t>
    </rPh>
    <rPh sb="17" eb="19">
      <t>コウジ</t>
    </rPh>
    <phoneticPr fontId="2"/>
  </si>
  <si>
    <t>第４土曜（実施）</t>
    <rPh sb="0" eb="1">
      <t>ダイ</t>
    </rPh>
    <rPh sb="2" eb="4">
      <t>ドヨウ</t>
    </rPh>
    <rPh sb="5" eb="7">
      <t>ジッシ</t>
    </rPh>
    <phoneticPr fontId="2"/>
  </si>
  <si>
    <t>　　　完全週休２日達成状況</t>
    <rPh sb="3" eb="5">
      <t>カンゼン</t>
    </rPh>
    <rPh sb="5" eb="7">
      <t>シュウキュウ</t>
    </rPh>
    <rPh sb="8" eb="9">
      <t>ニチ</t>
    </rPh>
    <rPh sb="9" eb="11">
      <t>タッセイ</t>
    </rPh>
    <rPh sb="11" eb="13">
      <t>ジョウキョウ</t>
    </rPh>
    <phoneticPr fontId="2"/>
  </si>
  <si>
    <t>〇〇線道路改良工事</t>
    <rPh sb="2" eb="3">
      <t>セン</t>
    </rPh>
    <rPh sb="3" eb="5">
      <t>ドウロ</t>
    </rPh>
    <rPh sb="5" eb="7">
      <t>カイリョウ</t>
    </rPh>
    <rPh sb="7" eb="9">
      <t>コウジ</t>
    </rPh>
    <phoneticPr fontId="2"/>
  </si>
  <si>
    <t>日</t>
    <rPh sb="0" eb="1">
      <t>ヒ</t>
    </rPh>
    <phoneticPr fontId="2"/>
  </si>
  <si>
    <t>対象期間外</t>
    <rPh sb="0" eb="2">
      <t>タイショウ</t>
    </rPh>
    <rPh sb="2" eb="4">
      <t>キカン</t>
    </rPh>
    <rPh sb="4" eb="5">
      <t>ガイ</t>
    </rPh>
    <phoneticPr fontId="2"/>
  </si>
  <si>
    <t>第4日曜（計画）</t>
    <rPh sb="0" eb="1">
      <t>ダイ</t>
    </rPh>
    <rPh sb="2" eb="3">
      <t>ニチ</t>
    </rPh>
    <rPh sb="3" eb="4">
      <t>ヨウ</t>
    </rPh>
    <rPh sb="5" eb="7">
      <t>ケイカク</t>
    </rPh>
    <phoneticPr fontId="2"/>
  </si>
  <si>
    <t>第２土曜（実施）</t>
    <rPh sb="0" eb="1">
      <t>ダイ</t>
    </rPh>
    <rPh sb="2" eb="4">
      <t>ドヨウ</t>
    </rPh>
    <rPh sb="5" eb="7">
      <t>ジッシ</t>
    </rPh>
    <phoneticPr fontId="2"/>
  </si>
  <si>
    <t>第4日曜（実施）</t>
    <rPh sb="0" eb="1">
      <t>ダイ</t>
    </rPh>
    <rPh sb="2" eb="3">
      <t>ニチ</t>
    </rPh>
    <rPh sb="3" eb="4">
      <t>ヨウ</t>
    </rPh>
    <rPh sb="5" eb="7">
      <t>ジッシ</t>
    </rPh>
    <phoneticPr fontId="2"/>
  </si>
  <si>
    <t>第2土曜（計画）</t>
    <rPh sb="0" eb="1">
      <t>ダイ</t>
    </rPh>
    <rPh sb="2" eb="4">
      <t>ドヨウ</t>
    </rPh>
    <rPh sb="5" eb="7">
      <t>ケイカク</t>
    </rPh>
    <phoneticPr fontId="2"/>
  </si>
  <si>
    <t>雨</t>
  </si>
  <si>
    <t>第2土曜（実施）</t>
    <rPh sb="0" eb="1">
      <t>ダイ</t>
    </rPh>
    <rPh sb="2" eb="4">
      <t>ドヨウ</t>
    </rPh>
    <rPh sb="5" eb="7">
      <t>ジッシ</t>
    </rPh>
    <phoneticPr fontId="2"/>
  </si>
  <si>
    <t>休</t>
  </si>
  <si>
    <t>〇〇線道路改良工事</t>
    <rPh sb="2" eb="3">
      <t>セン</t>
    </rPh>
    <rPh sb="3" eb="9">
      <t>ドウロカイリョウコウジ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</si>
</sst>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9">
    <numFmt numFmtId="176" formatCode="d"/>
    <numFmt numFmtId="177" formatCode="[$-411]ggge&quot;年&quot;m&quot;月&quot;d&quot;日&quot;;@"/>
    <numFmt numFmtId="178" formatCode="###&quot;日間&quot;"/>
    <numFmt numFmtId="179" formatCode="General&quot;日間&quot;"/>
    <numFmt numFmtId="180" formatCode="0_);[Red]\(0\)"/>
    <numFmt numFmtId="181" formatCode="0.0%"/>
    <numFmt numFmtId="182" formatCode="m/d;@"/>
    <numFmt numFmtId="183" formatCode="0_ "/>
    <numFmt numFmtId="184" formatCode="yyyy/m/d;@"/>
  </numFmts>
  <fonts count="23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HGｺﾞｼｯｸM"/>
      <family val="3"/>
    </font>
    <font>
      <sz val="16"/>
      <color theme="1"/>
      <name val="HGｺﾞｼｯｸM"/>
      <family val="3"/>
    </font>
    <font>
      <sz val="11"/>
      <color auto="1"/>
      <name val="HGｺﾞｼｯｸM"/>
      <family val="3"/>
    </font>
    <font>
      <b/>
      <sz val="11"/>
      <color theme="1"/>
      <name val="HGｺﾞｼｯｸM"/>
      <family val="3"/>
    </font>
    <font>
      <sz val="8"/>
      <color theme="1"/>
      <name val="HGｺﾞｼｯｸM"/>
      <family val="3"/>
    </font>
    <font>
      <sz val="11"/>
      <color rgb="FFFF0000"/>
      <name val="HGｺﾞｼｯｸM"/>
      <family val="3"/>
    </font>
    <font>
      <sz val="11"/>
      <color theme="1"/>
      <name val="HGPｺﾞｼｯｸM"/>
      <family val="3"/>
    </font>
    <font>
      <b/>
      <sz val="11"/>
      <color rgb="FFFF0000"/>
      <name val="HGｺﾞｼｯｸM"/>
      <family val="3"/>
    </font>
    <font>
      <sz val="12"/>
      <color theme="1"/>
      <name val="HGｺﾞｼｯｸM"/>
      <family val="3"/>
    </font>
    <font>
      <sz val="11"/>
      <color theme="1"/>
      <name val="BIZ UDPゴシック"/>
      <family val="3"/>
    </font>
    <font>
      <sz val="16"/>
      <color theme="1"/>
      <name val="BIZ UDPゴシック"/>
      <family val="3"/>
    </font>
    <font>
      <sz val="8"/>
      <color theme="1"/>
      <name val="BIZ UDPゴシック"/>
      <family val="3"/>
    </font>
    <font>
      <sz val="6"/>
      <color theme="1"/>
      <name val="BIZ UDPゴシック"/>
      <family val="3"/>
    </font>
    <font>
      <sz val="9"/>
      <color theme="1"/>
      <name val="BIZ UDPゴシック"/>
      <family val="3"/>
    </font>
    <font>
      <sz val="12"/>
      <color theme="0"/>
      <name val="BIZ UDPゴシック"/>
      <family val="3"/>
    </font>
    <font>
      <sz val="10"/>
      <color theme="1"/>
      <name val="BIZ UDPゴシック"/>
      <family val="3"/>
    </font>
    <font>
      <sz val="12"/>
      <color theme="1"/>
      <name val="BIZ UDPゴシック"/>
      <family val="3"/>
    </font>
    <font>
      <b/>
      <sz val="11"/>
      <color theme="1"/>
      <name val="BIZ UDPゴシック"/>
      <family val="3"/>
    </font>
    <font>
      <sz val="11"/>
      <color theme="0"/>
      <name val="BIZ UDPゴシック"/>
      <family val="3"/>
    </font>
    <font>
      <sz val="8"/>
      <color theme="1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72">
    <xf numFmtId="0" fontId="0" fillId="0" borderId="0" xfId="0">
      <alignment vertical="center"/>
    </xf>
    <xf numFmtId="0" fontId="3" fillId="0" borderId="0" xfId="2" applyFont="1">
      <alignment vertical="center"/>
    </xf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 shrinkToFit="1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 wrapText="1" shrinkToFit="1"/>
    </xf>
    <xf numFmtId="0" fontId="5" fillId="0" borderId="4" xfId="2" applyFont="1" applyBorder="1" applyAlignment="1">
      <alignment horizontal="center" vertical="center" shrinkToFit="1"/>
    </xf>
    <xf numFmtId="0" fontId="3" fillId="0" borderId="5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 shrinkToFit="1"/>
    </xf>
    <xf numFmtId="0" fontId="3" fillId="0" borderId="7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55" fontId="6" fillId="0" borderId="9" xfId="2" applyNumberFormat="1" applyFont="1" applyBorder="1" applyAlignment="1">
      <alignment horizontal="center" vertical="center"/>
    </xf>
    <xf numFmtId="176" fontId="3" fillId="0" borderId="10" xfId="2" applyNumberFormat="1" applyFont="1" applyBorder="1" applyAlignment="1">
      <alignment horizontal="center" vertical="center"/>
    </xf>
    <xf numFmtId="176" fontId="3" fillId="0" borderId="11" xfId="2" applyNumberFormat="1" applyFont="1" applyBorder="1" applyAlignment="1">
      <alignment horizontal="center" vertical="center" shrinkToFit="1"/>
    </xf>
    <xf numFmtId="0" fontId="3" fillId="0" borderId="12" xfId="2" applyFont="1" applyBorder="1" applyAlignment="1">
      <alignment horizontal="center" vertical="center"/>
    </xf>
    <xf numFmtId="0" fontId="3" fillId="0" borderId="13" xfId="2" applyFont="1" applyBorder="1" applyAlignment="1" applyProtection="1">
      <alignment horizontal="center" vertical="center" textRotation="255"/>
      <protection locked="0"/>
    </xf>
    <xf numFmtId="0" fontId="3" fillId="0" borderId="13" xfId="2" applyFont="1" applyBorder="1" applyAlignment="1" applyProtection="1">
      <alignment horizontal="center" vertical="center" shrinkToFit="1"/>
      <protection locked="0"/>
    </xf>
    <xf numFmtId="0" fontId="3" fillId="0" borderId="13" xfId="2" applyFont="1" applyBorder="1" applyAlignment="1" applyProtection="1">
      <alignment horizontal="center" vertical="center"/>
      <protection locked="0"/>
    </xf>
    <xf numFmtId="0" fontId="3" fillId="0" borderId="14" xfId="2" applyFont="1" applyBorder="1" applyAlignment="1" applyProtection="1">
      <alignment horizontal="center" vertical="center"/>
      <protection locked="0"/>
    </xf>
    <xf numFmtId="0" fontId="7" fillId="0" borderId="0" xfId="2" applyFont="1" applyAlignment="1">
      <alignment horizontal="center" vertical="center"/>
    </xf>
    <xf numFmtId="0" fontId="7" fillId="0" borderId="0" xfId="2" applyFont="1" applyAlignment="1" applyProtection="1">
      <alignment horizontal="center" vertical="center"/>
      <protection locked="0"/>
    </xf>
    <xf numFmtId="0" fontId="7" fillId="0" borderId="0" xfId="2" applyFont="1" applyAlignment="1">
      <alignment horizontal="left" vertical="center"/>
    </xf>
    <xf numFmtId="55" fontId="6" fillId="0" borderId="15" xfId="2" applyNumberFormat="1" applyFont="1" applyBorder="1" applyAlignment="1">
      <alignment horizontal="center" vertical="center"/>
    </xf>
    <xf numFmtId="176" fontId="3" fillId="0" borderId="16" xfId="2" applyNumberFormat="1" applyFont="1" applyBorder="1" applyAlignment="1">
      <alignment horizontal="center" vertical="center"/>
    </xf>
    <xf numFmtId="176" fontId="3" fillId="0" borderId="8" xfId="2" applyNumberFormat="1" applyFont="1" applyBorder="1" applyAlignment="1">
      <alignment horizontal="center" vertical="center" shrinkToFit="1"/>
    </xf>
    <xf numFmtId="0" fontId="3" fillId="0" borderId="17" xfId="2" applyFont="1" applyBorder="1" applyAlignment="1" applyProtection="1">
      <alignment horizontal="center" vertical="center" shrinkToFit="1"/>
      <protection locked="0"/>
    </xf>
    <xf numFmtId="0" fontId="3" fillId="0" borderId="8" xfId="2" applyFont="1" applyBorder="1" applyAlignment="1" applyProtection="1">
      <alignment horizontal="center" vertical="center" shrinkToFit="1"/>
      <protection locked="0"/>
    </xf>
    <xf numFmtId="0" fontId="3" fillId="0" borderId="17" xfId="2" applyFont="1" applyBorder="1" applyAlignment="1" applyProtection="1">
      <alignment horizontal="center" vertical="center"/>
      <protection locked="0"/>
    </xf>
    <xf numFmtId="0" fontId="3" fillId="0" borderId="18" xfId="2" applyFont="1" applyBorder="1" applyAlignment="1" applyProtection="1">
      <alignment horizontal="center" vertical="center"/>
      <protection locked="0"/>
    </xf>
    <xf numFmtId="0" fontId="3" fillId="0" borderId="19" xfId="2" applyFont="1" applyBorder="1" applyAlignment="1" applyProtection="1">
      <alignment horizontal="center" vertical="center" shrinkToFit="1"/>
      <protection locked="0"/>
    </xf>
    <xf numFmtId="0" fontId="3" fillId="0" borderId="19" xfId="2" applyFont="1" applyBorder="1" applyAlignment="1" applyProtection="1">
      <alignment horizontal="center" vertical="center"/>
      <protection locked="0"/>
    </xf>
    <xf numFmtId="0" fontId="3" fillId="0" borderId="20" xfId="2" applyFont="1" applyBorder="1" applyAlignment="1" applyProtection="1">
      <alignment horizontal="center" vertical="center"/>
      <protection locked="0"/>
    </xf>
    <xf numFmtId="176" fontId="3" fillId="0" borderId="21" xfId="2" applyNumberFormat="1" applyFont="1" applyBorder="1" applyAlignment="1">
      <alignment horizontal="center" vertical="center"/>
    </xf>
    <xf numFmtId="0" fontId="3" fillId="0" borderId="19" xfId="2" applyFont="1" applyBorder="1" applyAlignment="1" applyProtection="1">
      <alignment horizontal="center" vertical="center" textRotation="255"/>
      <protection locked="0"/>
    </xf>
    <xf numFmtId="0" fontId="3" fillId="0" borderId="22" xfId="2" applyFont="1" applyBorder="1" applyAlignment="1" applyProtection="1">
      <alignment horizontal="center" vertical="center" shrinkToFit="1"/>
      <protection locked="0"/>
    </xf>
    <xf numFmtId="0" fontId="3" fillId="0" borderId="16" xfId="2" applyFont="1" applyBorder="1" applyAlignment="1" applyProtection="1">
      <alignment horizontal="center" vertical="center" shrinkToFit="1"/>
      <protection locked="0"/>
    </xf>
    <xf numFmtId="0" fontId="3" fillId="0" borderId="22" xfId="2" applyFont="1" applyBorder="1" applyAlignment="1" applyProtection="1">
      <alignment horizontal="center" vertical="center"/>
      <protection locked="0"/>
    </xf>
    <xf numFmtId="0" fontId="3" fillId="0" borderId="23" xfId="2" applyFont="1" applyBorder="1" applyAlignment="1" applyProtection="1">
      <alignment horizontal="center" vertical="center"/>
      <protection locked="0"/>
    </xf>
    <xf numFmtId="0" fontId="3" fillId="0" borderId="16" xfId="2" applyFont="1" applyBorder="1" applyAlignment="1" applyProtection="1">
      <alignment horizontal="center" vertical="center"/>
      <protection locked="0"/>
    </xf>
    <xf numFmtId="14" fontId="3" fillId="0" borderId="0" xfId="2" applyNumberFormat="1" applyFont="1">
      <alignment vertical="center"/>
    </xf>
    <xf numFmtId="0" fontId="3" fillId="2" borderId="0" xfId="2" applyFont="1" applyFill="1" applyAlignment="1">
      <alignment horizontal="left" vertical="center"/>
    </xf>
    <xf numFmtId="177" fontId="8" fillId="3" borderId="24" xfId="2" applyNumberFormat="1" applyFont="1" applyFill="1" applyBorder="1" applyAlignment="1" applyProtection="1">
      <alignment horizontal="center" vertical="center" shrinkToFit="1"/>
      <protection locked="0"/>
    </xf>
    <xf numFmtId="177" fontId="3" fillId="3" borderId="0" xfId="2" applyNumberFormat="1" applyFont="1" applyFill="1" applyAlignment="1" applyProtection="1">
      <alignment horizontal="center" vertical="center" shrinkToFit="1"/>
      <protection locked="0"/>
    </xf>
    <xf numFmtId="177" fontId="8" fillId="0" borderId="0" xfId="2" applyNumberFormat="1" applyFont="1" applyAlignment="1">
      <alignment horizontal="center" vertical="center"/>
    </xf>
    <xf numFmtId="177" fontId="8" fillId="3" borderId="25" xfId="2" applyNumberFormat="1" applyFont="1" applyFill="1" applyBorder="1" applyAlignment="1" applyProtection="1">
      <alignment horizontal="center" vertical="center" shrinkToFit="1"/>
      <protection locked="0"/>
    </xf>
    <xf numFmtId="0" fontId="3" fillId="2" borderId="0" xfId="2" applyFont="1" applyFill="1" applyAlignment="1" applyProtection="1">
      <alignment horizontal="left" vertical="center"/>
      <protection locked="0"/>
    </xf>
    <xf numFmtId="177" fontId="8" fillId="3" borderId="26" xfId="2" applyNumberFormat="1" applyFont="1" applyFill="1" applyBorder="1" applyAlignment="1" applyProtection="1">
      <alignment horizontal="center" vertical="center" shrinkToFit="1"/>
      <protection locked="0"/>
    </xf>
    <xf numFmtId="0" fontId="8" fillId="0" borderId="0" xfId="2" applyFont="1" applyAlignment="1">
      <alignment horizontal="center" vertical="center"/>
    </xf>
    <xf numFmtId="0" fontId="3" fillId="0" borderId="0" xfId="2" applyFont="1" applyAlignment="1">
      <alignment horizontal="right" vertical="center"/>
    </xf>
    <xf numFmtId="0" fontId="4" fillId="0" borderId="0" xfId="2" applyFont="1" applyAlignment="1">
      <alignment horizontal="center" vertical="center"/>
    </xf>
    <xf numFmtId="178" fontId="3" fillId="0" borderId="0" xfId="2" applyNumberFormat="1" applyFont="1" applyAlignment="1">
      <alignment horizontal="left" vertical="center"/>
    </xf>
    <xf numFmtId="179" fontId="3" fillId="0" borderId="0" xfId="2" applyNumberFormat="1" applyFont="1" applyAlignment="1">
      <alignment horizontal="left" vertical="center"/>
    </xf>
    <xf numFmtId="0" fontId="3" fillId="0" borderId="13" xfId="2" applyFont="1" applyBorder="1" applyAlignment="1">
      <alignment horizontal="center" vertical="center"/>
    </xf>
    <xf numFmtId="0" fontId="3" fillId="0" borderId="27" xfId="2" applyFont="1" applyBorder="1" applyAlignment="1">
      <alignment horizontal="center" vertical="center"/>
    </xf>
    <xf numFmtId="0" fontId="3" fillId="0" borderId="28" xfId="2" applyFont="1" applyBorder="1" applyAlignment="1">
      <alignment horizontal="center" vertical="center" shrinkToFit="1"/>
    </xf>
    <xf numFmtId="0" fontId="3" fillId="0" borderId="29" xfId="2" applyFont="1" applyBorder="1" applyAlignment="1">
      <alignment horizontal="center" vertical="center"/>
    </xf>
    <xf numFmtId="0" fontId="3" fillId="0" borderId="30" xfId="2" applyFont="1" applyBorder="1" applyAlignment="1">
      <alignment horizontal="center" vertical="center"/>
    </xf>
    <xf numFmtId="0" fontId="3" fillId="0" borderId="31" xfId="2" applyFont="1" applyBorder="1" applyAlignment="1">
      <alignment horizontal="center" vertical="center" shrinkToFit="1"/>
    </xf>
    <xf numFmtId="0" fontId="3" fillId="0" borderId="32" xfId="2" applyFont="1" applyBorder="1" applyAlignment="1">
      <alignment horizontal="center" vertical="center" shrinkToFit="1"/>
    </xf>
    <xf numFmtId="180" fontId="3" fillId="0" borderId="33" xfId="2" applyNumberFormat="1" applyFont="1" applyBorder="1" applyAlignment="1">
      <alignment horizontal="center" vertical="center"/>
    </xf>
    <xf numFmtId="180" fontId="3" fillId="0" borderId="34" xfId="2" applyNumberFormat="1" applyFont="1" applyBorder="1" applyAlignment="1">
      <alignment horizontal="center" vertical="center"/>
    </xf>
    <xf numFmtId="0" fontId="3" fillId="0" borderId="31" xfId="2" applyFont="1" applyBorder="1" applyAlignment="1">
      <alignment horizontal="center" vertical="center"/>
    </xf>
    <xf numFmtId="0" fontId="3" fillId="0" borderId="29" xfId="2" applyFont="1" applyBorder="1" applyAlignment="1">
      <alignment horizontal="center" vertical="center" shrinkToFit="1"/>
    </xf>
    <xf numFmtId="180" fontId="3" fillId="0" borderId="12" xfId="2" applyNumberFormat="1" applyFont="1" applyBorder="1" applyAlignment="1">
      <alignment horizontal="center" vertical="center"/>
    </xf>
    <xf numFmtId="180" fontId="3" fillId="0" borderId="30" xfId="2" applyNumberFormat="1" applyFont="1" applyBorder="1" applyAlignment="1">
      <alignment horizontal="center" vertical="center"/>
    </xf>
    <xf numFmtId="0" fontId="3" fillId="0" borderId="35" xfId="2" applyFont="1" applyBorder="1" applyAlignment="1">
      <alignment horizontal="center" vertical="center"/>
    </xf>
    <xf numFmtId="0" fontId="3" fillId="0" borderId="36" xfId="2" applyFont="1" applyBorder="1" applyAlignment="1">
      <alignment horizontal="center" vertical="center"/>
    </xf>
    <xf numFmtId="181" fontId="3" fillId="2" borderId="37" xfId="2" applyNumberFormat="1" applyFont="1" applyFill="1" applyBorder="1" applyAlignment="1">
      <alignment horizontal="center" vertical="center"/>
    </xf>
    <xf numFmtId="181" fontId="3" fillId="2" borderId="38" xfId="2" applyNumberFormat="1" applyFont="1" applyFill="1" applyBorder="1" applyAlignment="1">
      <alignment horizontal="center" vertical="center"/>
    </xf>
    <xf numFmtId="181" fontId="3" fillId="2" borderId="39" xfId="2" applyNumberFormat="1" applyFont="1" applyFill="1" applyBorder="1" applyAlignment="1">
      <alignment horizontal="center" vertical="center"/>
    </xf>
    <xf numFmtId="0" fontId="3" fillId="0" borderId="40" xfId="2" applyFont="1" applyBorder="1" applyAlignment="1">
      <alignment horizontal="center" vertical="center"/>
    </xf>
    <xf numFmtId="181" fontId="3" fillId="2" borderId="3" xfId="2" applyNumberFormat="1" applyFont="1" applyFill="1" applyBorder="1" applyAlignment="1">
      <alignment horizontal="center" vertical="center"/>
    </xf>
    <xf numFmtId="181" fontId="3" fillId="2" borderId="41" xfId="2" applyNumberFormat="1" applyFont="1" applyFill="1" applyBorder="1" applyAlignment="1">
      <alignment horizontal="center" vertical="center"/>
    </xf>
    <xf numFmtId="181" fontId="3" fillId="2" borderId="42" xfId="2" applyNumberFormat="1" applyFont="1" applyFill="1" applyBorder="1" applyAlignment="1">
      <alignment horizontal="center" vertical="center"/>
    </xf>
    <xf numFmtId="0" fontId="3" fillId="0" borderId="22" xfId="2" applyFont="1" applyBorder="1" applyAlignment="1" applyProtection="1">
      <alignment horizontal="center" vertical="center" textRotation="255"/>
      <protection locked="0"/>
    </xf>
    <xf numFmtId="0" fontId="3" fillId="0" borderId="16" xfId="2" applyFont="1" applyBorder="1" applyAlignment="1" applyProtection="1">
      <alignment horizontal="center" vertical="center" textRotation="255"/>
      <protection locked="0"/>
    </xf>
    <xf numFmtId="181" fontId="3" fillId="0" borderId="0" xfId="2" applyNumberFormat="1" applyFont="1" applyAlignment="1">
      <alignment horizontal="center" vertical="center"/>
    </xf>
    <xf numFmtId="0" fontId="6" fillId="2" borderId="24" xfId="2" applyFont="1" applyFill="1" applyBorder="1" applyAlignment="1">
      <alignment horizontal="center" vertical="center"/>
    </xf>
    <xf numFmtId="0" fontId="6" fillId="2" borderId="43" xfId="2" applyFont="1" applyFill="1" applyBorder="1" applyAlignment="1">
      <alignment horizontal="center" vertical="center"/>
    </xf>
    <xf numFmtId="181" fontId="9" fillId="0" borderId="0" xfId="2" applyNumberFormat="1" applyFont="1" applyAlignment="1">
      <alignment horizontal="center" vertical="center"/>
    </xf>
    <xf numFmtId="0" fontId="6" fillId="2" borderId="25" xfId="2" applyFont="1" applyFill="1" applyBorder="1" applyAlignment="1">
      <alignment horizontal="center" vertical="center"/>
    </xf>
    <xf numFmtId="0" fontId="6" fillId="2" borderId="44" xfId="2" applyFont="1" applyFill="1" applyBorder="1" applyAlignment="1">
      <alignment horizontal="center" vertical="center"/>
    </xf>
    <xf numFmtId="0" fontId="3" fillId="0" borderId="12" xfId="2" applyFont="1" applyBorder="1" applyAlignment="1" applyProtection="1">
      <alignment horizontal="center" vertical="center" textRotation="255"/>
      <protection locked="0"/>
    </xf>
    <xf numFmtId="0" fontId="3" fillId="0" borderId="12" xfId="2" applyFont="1" applyBorder="1" applyAlignment="1" applyProtection="1">
      <alignment horizontal="center" vertical="center" shrinkToFit="1"/>
      <protection locked="0"/>
    </xf>
    <xf numFmtId="0" fontId="3" fillId="0" borderId="12" xfId="2" applyFont="1" applyBorder="1" applyAlignment="1" applyProtection="1">
      <alignment horizontal="center" vertical="center"/>
      <protection locked="0"/>
    </xf>
    <xf numFmtId="0" fontId="3" fillId="0" borderId="45" xfId="2" applyFont="1" applyBorder="1" applyAlignment="1" applyProtection="1">
      <alignment horizontal="center" vertical="center"/>
      <protection locked="0"/>
    </xf>
    <xf numFmtId="0" fontId="10" fillId="2" borderId="46" xfId="2" applyFont="1" applyFill="1" applyBorder="1" applyAlignment="1">
      <alignment horizontal="center" vertical="center"/>
    </xf>
    <xf numFmtId="0" fontId="10" fillId="2" borderId="47" xfId="2" applyFont="1" applyFill="1" applyBorder="1" applyAlignment="1">
      <alignment horizontal="center" vertical="center"/>
    </xf>
    <xf numFmtId="55" fontId="3" fillId="0" borderId="21" xfId="2" applyNumberFormat="1" applyFont="1" applyBorder="1" applyAlignment="1">
      <alignment horizontal="center" vertical="center"/>
    </xf>
    <xf numFmtId="0" fontId="5" fillId="0" borderId="8" xfId="2" applyFont="1" applyBorder="1">
      <alignment vertical="center"/>
    </xf>
    <xf numFmtId="0" fontId="3" fillId="0" borderId="48" xfId="2" applyFont="1" applyBorder="1">
      <alignment vertical="center"/>
    </xf>
    <xf numFmtId="0" fontId="3" fillId="0" borderId="17" xfId="2" applyFont="1" applyBorder="1">
      <alignment vertical="center"/>
    </xf>
    <xf numFmtId="0" fontId="3" fillId="0" borderId="49" xfId="2" applyFont="1" applyBorder="1">
      <alignment vertical="center"/>
    </xf>
    <xf numFmtId="0" fontId="3" fillId="0" borderId="0" xfId="2" applyFont="1" applyAlignment="1">
      <alignment vertical="center" shrinkToFit="1"/>
    </xf>
    <xf numFmtId="55" fontId="3" fillId="0" borderId="16" xfId="2" applyNumberFormat="1" applyFont="1" applyBorder="1" applyAlignment="1">
      <alignment horizontal="center" vertical="center"/>
    </xf>
    <xf numFmtId="0" fontId="11" fillId="0" borderId="0" xfId="2" applyFont="1" applyAlignment="1">
      <alignment horizontal="right" vertical="center"/>
    </xf>
    <xf numFmtId="1" fontId="3" fillId="0" borderId="0" xfId="2" applyNumberFormat="1" applyFont="1" applyAlignment="1">
      <alignment horizontal="center" vertical="center"/>
    </xf>
    <xf numFmtId="55" fontId="6" fillId="0" borderId="50" xfId="2" applyNumberFormat="1" applyFont="1" applyBorder="1" applyAlignment="1">
      <alignment horizontal="center" vertical="center"/>
    </xf>
    <xf numFmtId="55" fontId="3" fillId="0" borderId="51" xfId="2" applyNumberFormat="1" applyFont="1" applyBorder="1" applyAlignment="1">
      <alignment horizontal="center" vertical="center"/>
    </xf>
    <xf numFmtId="180" fontId="3" fillId="0" borderId="52" xfId="2" applyNumberFormat="1" applyFont="1" applyBorder="1" applyAlignment="1">
      <alignment horizontal="center" vertical="center"/>
    </xf>
    <xf numFmtId="180" fontId="3" fillId="0" borderId="53" xfId="2" applyNumberFormat="1" applyFont="1" applyBorder="1" applyAlignment="1">
      <alignment horizontal="center" vertical="center"/>
    </xf>
    <xf numFmtId="181" fontId="3" fillId="0" borderId="53" xfId="1" applyNumberFormat="1" applyFont="1" applyBorder="1" applyAlignment="1" applyProtection="1">
      <alignment horizontal="center" vertical="center"/>
    </xf>
    <xf numFmtId="181" fontId="3" fillId="0" borderId="37" xfId="1" applyNumberFormat="1" applyFont="1" applyBorder="1" applyAlignment="1" applyProtection="1">
      <alignment horizontal="center" vertical="center"/>
    </xf>
    <xf numFmtId="181" fontId="3" fillId="0" borderId="54" xfId="1" applyNumberFormat="1" applyFont="1" applyBorder="1" applyAlignment="1" applyProtection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55" fontId="3" fillId="0" borderId="52" xfId="2" applyNumberFormat="1" applyFont="1" applyBorder="1" applyAlignment="1">
      <alignment horizontal="center" vertical="center"/>
    </xf>
    <xf numFmtId="1" fontId="3" fillId="0" borderId="0" xfId="2" applyNumberFormat="1" applyFont="1">
      <alignment vertical="center"/>
    </xf>
    <xf numFmtId="0" fontId="8" fillId="0" borderId="0" xfId="2" applyFont="1">
      <alignment vertical="center"/>
    </xf>
    <xf numFmtId="181" fontId="3" fillId="0" borderId="0" xfId="1" applyNumberFormat="1" applyFont="1" applyBorder="1" applyAlignment="1" applyProtection="1">
      <alignment horizontal="center" vertical="center"/>
    </xf>
    <xf numFmtId="0" fontId="0" fillId="0" borderId="0" xfId="3" applyFont="1">
      <alignment vertical="center"/>
    </xf>
    <xf numFmtId="0" fontId="12" fillId="0" borderId="0" xfId="3" applyFont="1">
      <alignment vertical="center"/>
    </xf>
    <xf numFmtId="0" fontId="13" fillId="0" borderId="0" xfId="3" applyFont="1">
      <alignment vertical="center"/>
    </xf>
    <xf numFmtId="0" fontId="12" fillId="0" borderId="0" xfId="3" applyFont="1" applyAlignment="1">
      <alignment horizontal="left" vertical="center"/>
    </xf>
    <xf numFmtId="0" fontId="12" fillId="0" borderId="1" xfId="3" applyFont="1" applyBorder="1" applyAlignment="1">
      <alignment horizontal="center" vertical="center"/>
    </xf>
    <xf numFmtId="0" fontId="12" fillId="0" borderId="2" xfId="3" applyFont="1" applyBorder="1" applyAlignment="1">
      <alignment horizontal="center" vertical="center"/>
    </xf>
    <xf numFmtId="0" fontId="12" fillId="0" borderId="55" xfId="3" applyFont="1" applyBorder="1" applyAlignment="1">
      <alignment horizontal="center" vertical="center"/>
    </xf>
    <xf numFmtId="0" fontId="14" fillId="0" borderId="0" xfId="3" applyFont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15" fillId="0" borderId="0" xfId="3" applyFont="1">
      <alignment vertical="center"/>
    </xf>
    <xf numFmtId="182" fontId="15" fillId="0" borderId="0" xfId="3" applyNumberFormat="1" applyFont="1">
      <alignment vertical="center"/>
    </xf>
    <xf numFmtId="55" fontId="12" fillId="0" borderId="56" xfId="3" applyNumberFormat="1" applyFont="1" applyBorder="1" applyAlignment="1">
      <alignment horizontal="centerContinuous" vertical="center"/>
    </xf>
    <xf numFmtId="176" fontId="12" fillId="0" borderId="29" xfId="3" applyNumberFormat="1" applyFont="1" applyBorder="1" applyAlignment="1">
      <alignment horizontal="center" vertical="center"/>
    </xf>
    <xf numFmtId="0" fontId="12" fillId="0" borderId="57" xfId="3" applyFont="1" applyBorder="1" applyAlignment="1">
      <alignment horizontal="center" vertical="center"/>
    </xf>
    <xf numFmtId="0" fontId="16" fillId="0" borderId="17" xfId="3" applyFont="1" applyBorder="1" applyAlignment="1">
      <alignment vertical="center" textRotation="255"/>
    </xf>
    <xf numFmtId="0" fontId="16" fillId="0" borderId="8" xfId="3" applyFont="1" applyBorder="1" applyAlignment="1">
      <alignment vertical="center" textRotation="255"/>
    </xf>
    <xf numFmtId="0" fontId="12" fillId="0" borderId="48" xfId="3" applyFont="1" applyBorder="1" applyAlignment="1">
      <alignment horizontal="center" vertical="center"/>
    </xf>
    <xf numFmtId="0" fontId="12" fillId="0" borderId="49" xfId="3" applyFont="1" applyBorder="1" applyAlignment="1">
      <alignment horizontal="center" vertical="center"/>
    </xf>
    <xf numFmtId="55" fontId="12" fillId="0" borderId="0" xfId="3" applyNumberFormat="1" applyFont="1" applyAlignment="1">
      <alignment horizontal="centerContinuous" vertical="center"/>
    </xf>
    <xf numFmtId="176" fontId="12" fillId="0" borderId="0" xfId="3" applyNumberFormat="1" applyFont="1" applyAlignment="1">
      <alignment horizontal="center" vertical="center"/>
    </xf>
    <xf numFmtId="0" fontId="16" fillId="0" borderId="0" xfId="3" applyFont="1" applyAlignment="1">
      <alignment vertical="center" textRotation="255"/>
    </xf>
    <xf numFmtId="0" fontId="12" fillId="0" borderId="58" xfId="3" applyFont="1" applyBorder="1" applyAlignment="1">
      <alignment horizontal="centerContinuous" vertical="center"/>
    </xf>
    <xf numFmtId="176" fontId="12" fillId="0" borderId="21" xfId="3" applyNumberFormat="1" applyFont="1" applyBorder="1" applyAlignment="1">
      <alignment horizontal="center" vertical="center"/>
    </xf>
    <xf numFmtId="0" fontId="16" fillId="0" borderId="22" xfId="3" applyFont="1" applyBorder="1" applyAlignment="1">
      <alignment vertical="center" textRotation="255"/>
    </xf>
    <xf numFmtId="0" fontId="16" fillId="0" borderId="16" xfId="3" applyFont="1" applyBorder="1" applyAlignment="1">
      <alignment vertical="center" textRotation="255"/>
    </xf>
    <xf numFmtId="0" fontId="12" fillId="0" borderId="19" xfId="3" applyFont="1" applyBorder="1" applyAlignment="1">
      <alignment horizontal="center" vertical="center"/>
    </xf>
    <xf numFmtId="0" fontId="12" fillId="0" borderId="20" xfId="3" applyFont="1" applyBorder="1" applyAlignment="1">
      <alignment horizontal="center" vertical="center"/>
    </xf>
    <xf numFmtId="0" fontId="12" fillId="0" borderId="0" xfId="3" applyFont="1" applyAlignment="1">
      <alignment horizontal="centerContinuous" vertical="center"/>
    </xf>
    <xf numFmtId="0" fontId="12" fillId="4" borderId="0" xfId="3" applyFont="1" applyFill="1" applyAlignment="1">
      <alignment horizontal="center" vertical="center"/>
    </xf>
    <xf numFmtId="58" fontId="12" fillId="3" borderId="0" xfId="3" applyNumberFormat="1" applyFont="1" applyFill="1" applyAlignment="1">
      <alignment horizontal="center" vertical="center"/>
    </xf>
    <xf numFmtId="58" fontId="12" fillId="0" borderId="0" xfId="3" applyNumberFormat="1" applyFont="1" applyAlignment="1">
      <alignment horizontal="centerContinuous" vertical="center"/>
    </xf>
    <xf numFmtId="0" fontId="16" fillId="0" borderId="37" xfId="3" applyFont="1" applyBorder="1" applyAlignment="1">
      <alignment vertical="center" textRotation="255"/>
    </xf>
    <xf numFmtId="0" fontId="16" fillId="0" borderId="52" xfId="3" applyFont="1" applyBorder="1" applyAlignment="1">
      <alignment vertical="center" textRotation="255"/>
    </xf>
    <xf numFmtId="0" fontId="12" fillId="0" borderId="53" xfId="3" applyFont="1" applyBorder="1" applyAlignment="1">
      <alignment horizontal="center" vertical="center"/>
    </xf>
    <xf numFmtId="0" fontId="12" fillId="0" borderId="54" xfId="3" applyFont="1" applyBorder="1" applyAlignment="1">
      <alignment horizontal="center" vertical="center"/>
    </xf>
    <xf numFmtId="0" fontId="12" fillId="0" borderId="10" xfId="3" applyFont="1" applyBorder="1">
      <alignment vertical="center"/>
    </xf>
    <xf numFmtId="0" fontId="12" fillId="0" borderId="48" xfId="3" applyFont="1" applyBorder="1">
      <alignment vertical="center"/>
    </xf>
    <xf numFmtId="0" fontId="12" fillId="0" borderId="49" xfId="3" applyFont="1" applyBorder="1">
      <alignment vertical="center"/>
    </xf>
    <xf numFmtId="0" fontId="14" fillId="0" borderId="0" xfId="3" applyFont="1">
      <alignment vertical="center"/>
    </xf>
    <xf numFmtId="0" fontId="17" fillId="0" borderId="0" xfId="3" applyFont="1">
      <alignment vertical="center"/>
    </xf>
    <xf numFmtId="0" fontId="12" fillId="0" borderId="59" xfId="3" applyFont="1" applyBorder="1" applyAlignment="1">
      <alignment horizontal="centerContinuous" vertical="center"/>
    </xf>
    <xf numFmtId="0" fontId="12" fillId="0" borderId="51" xfId="3" applyFont="1" applyBorder="1">
      <alignment vertical="center"/>
    </xf>
    <xf numFmtId="0" fontId="12" fillId="0" borderId="53" xfId="3" applyFont="1" applyBorder="1">
      <alignment vertical="center"/>
    </xf>
    <xf numFmtId="176" fontId="12" fillId="0" borderId="53" xfId="3" applyNumberFormat="1" applyFont="1" applyBorder="1">
      <alignment vertical="center"/>
    </xf>
    <xf numFmtId="181" fontId="18" fillId="0" borderId="53" xfId="3" applyNumberFormat="1" applyFont="1" applyBorder="1">
      <alignment vertical="center"/>
    </xf>
    <xf numFmtId="181" fontId="12" fillId="0" borderId="53" xfId="3" applyNumberFormat="1" applyFont="1" applyBorder="1">
      <alignment vertical="center"/>
    </xf>
    <xf numFmtId="181" fontId="12" fillId="0" borderId="0" xfId="3" applyNumberFormat="1" applyFont="1">
      <alignment vertical="center"/>
    </xf>
    <xf numFmtId="183" fontId="19" fillId="4" borderId="0" xfId="3" applyNumberFormat="1" applyFont="1" applyFill="1" applyAlignment="1">
      <alignment horizontal="center" vertical="center"/>
    </xf>
    <xf numFmtId="183" fontId="19" fillId="0" borderId="0" xfId="3" applyNumberFormat="1" applyFont="1" applyAlignment="1">
      <alignment horizontal="center" vertical="center"/>
    </xf>
    <xf numFmtId="0" fontId="20" fillId="4" borderId="46" xfId="3" applyFont="1" applyFill="1" applyBorder="1" applyAlignment="1">
      <alignment horizontal="center" vertical="center"/>
    </xf>
    <xf numFmtId="181" fontId="12" fillId="4" borderId="0" xfId="3" applyNumberFormat="1" applyFont="1" applyFill="1" applyAlignment="1">
      <alignment horizontal="center" vertical="center"/>
    </xf>
    <xf numFmtId="0" fontId="21" fillId="0" borderId="0" xfId="3" applyFont="1">
      <alignment vertical="center"/>
    </xf>
    <xf numFmtId="0" fontId="22" fillId="0" borderId="0" xfId="3" applyFont="1">
      <alignment vertical="center"/>
    </xf>
    <xf numFmtId="58" fontId="12" fillId="4" borderId="0" xfId="3" applyNumberFormat="1" applyFont="1" applyFill="1" applyAlignment="1">
      <alignment horizontal="centerContinuous" vertical="center"/>
    </xf>
    <xf numFmtId="0" fontId="12" fillId="4" borderId="0" xfId="3" applyFont="1" applyFill="1" applyAlignment="1">
      <alignment horizontal="centerContinuous" vertical="center"/>
    </xf>
    <xf numFmtId="184" fontId="15" fillId="0" borderId="0" xfId="3" applyNumberFormat="1" applyFont="1">
      <alignment vertical="center"/>
    </xf>
    <xf numFmtId="0" fontId="12" fillId="4" borderId="0" xfId="3" applyFont="1" applyFill="1" applyAlignment="1">
      <alignment horizontal="left" vertical="center"/>
    </xf>
  </cellXfs>
  <cellStyles count="4">
    <cellStyle name="パーセント 7" xfId="1"/>
    <cellStyle name="標準" xfId="0" builtinId="0"/>
    <cellStyle name="標準 21" xfId="2"/>
    <cellStyle name="標準 24" xfId="3"/>
  </cellStyles>
  <dxfs count="1464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ont>
        <color rgb="FF00B0F0"/>
      </font>
    </dxf>
    <dxf>
      <font>
        <color rgb="FFFF000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ont>
        <color auto="1"/>
      </font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ont>
        <color rgb="FF00B0F0"/>
      </font>
    </dxf>
    <dxf>
      <font>
        <color rgb="FFFF000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ont>
        <color auto="1"/>
      </font>
      <fill>
        <patternFill patternType="solid">
          <bgColor rgb="FFFFFF00"/>
        </patternFill>
      </fill>
    </dxf>
    <dxf>
      <fill>
        <patternFill patternType="solid">
          <bgColor rgb="FFFF66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99FF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/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 xmlns:xdr="http://schemas.openxmlformats.org/drawingml/2006/spreadsheetDrawing">
      <xdr:col>50</xdr:col>
      <xdr:colOff>86360</xdr:colOff>
      <xdr:row>13</xdr:row>
      <xdr:rowOff>86360</xdr:rowOff>
    </xdr:from>
    <xdr:ext cx="180975" cy="260350"/>
    <xdr:sp macro="" textlink="">
      <xdr:nvSpPr>
        <xdr:cNvPr id="2" name="テキスト ボックス 1"/>
        <xdr:cNvSpPr txBox="1"/>
      </xdr:nvSpPr>
      <xdr:spPr>
        <a:xfrm>
          <a:off x="19691985" y="2275205"/>
          <a:ext cx="180975" cy="26035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 xmlns:xdr="http://schemas.openxmlformats.org/drawingml/2006/spreadsheetDrawing">
      <xdr:col>51</xdr:col>
      <xdr:colOff>288925</xdr:colOff>
      <xdr:row>50</xdr:row>
      <xdr:rowOff>115570</xdr:rowOff>
    </xdr:from>
    <xdr:to xmlns:xdr="http://schemas.openxmlformats.org/drawingml/2006/spreadsheetDrawing">
      <xdr:col>51</xdr:col>
      <xdr:colOff>346075</xdr:colOff>
      <xdr:row>51</xdr:row>
      <xdr:rowOff>0</xdr:rowOff>
    </xdr:to>
    <xdr:sp macro="" textlink="">
      <xdr:nvSpPr>
        <xdr:cNvPr id="3" name="テキスト ボックス 2"/>
        <xdr:cNvSpPr txBox="1"/>
      </xdr:nvSpPr>
      <xdr:spPr>
        <a:xfrm>
          <a:off x="20511135" y="5504815"/>
          <a:ext cx="57150" cy="520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oneCellAnchor>
    <xdr:from xmlns:xdr="http://schemas.openxmlformats.org/drawingml/2006/spreadsheetDrawing">
      <xdr:col>43</xdr:col>
      <xdr:colOff>295910</xdr:colOff>
      <xdr:row>67</xdr:row>
      <xdr:rowOff>21590</xdr:rowOff>
    </xdr:from>
    <xdr:ext cx="184785" cy="263525"/>
    <xdr:sp macro="" textlink="">
      <xdr:nvSpPr>
        <xdr:cNvPr id="4" name="テキスト ボックス 3"/>
        <xdr:cNvSpPr txBox="1"/>
      </xdr:nvSpPr>
      <xdr:spPr>
        <a:xfrm>
          <a:off x="15585440" y="6931025"/>
          <a:ext cx="18478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 xmlns:xdr="http://schemas.openxmlformats.org/drawingml/2006/spreadsheetDrawing">
      <xdr:col>50</xdr:col>
      <xdr:colOff>86360</xdr:colOff>
      <xdr:row>13</xdr:row>
      <xdr:rowOff>86360</xdr:rowOff>
    </xdr:from>
    <xdr:ext cx="180975" cy="260350"/>
    <xdr:sp macro="" textlink="">
      <xdr:nvSpPr>
        <xdr:cNvPr id="2" name="テキスト ボックス 1"/>
        <xdr:cNvSpPr txBox="1"/>
      </xdr:nvSpPr>
      <xdr:spPr>
        <a:xfrm>
          <a:off x="19691985" y="2275205"/>
          <a:ext cx="180975" cy="26035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 xmlns:xdr="http://schemas.openxmlformats.org/drawingml/2006/spreadsheetDrawing">
      <xdr:col>51</xdr:col>
      <xdr:colOff>288925</xdr:colOff>
      <xdr:row>50</xdr:row>
      <xdr:rowOff>115570</xdr:rowOff>
    </xdr:from>
    <xdr:to xmlns:xdr="http://schemas.openxmlformats.org/drawingml/2006/spreadsheetDrawing">
      <xdr:col>51</xdr:col>
      <xdr:colOff>346075</xdr:colOff>
      <xdr:row>51</xdr:row>
      <xdr:rowOff>0</xdr:rowOff>
    </xdr:to>
    <xdr:sp macro="" textlink="">
      <xdr:nvSpPr>
        <xdr:cNvPr id="3" name="テキスト ボックス 2"/>
        <xdr:cNvSpPr txBox="1"/>
      </xdr:nvSpPr>
      <xdr:spPr>
        <a:xfrm>
          <a:off x="20511135" y="5504815"/>
          <a:ext cx="57150" cy="520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oneCellAnchor>
    <xdr:from xmlns:xdr="http://schemas.openxmlformats.org/drawingml/2006/spreadsheetDrawing">
      <xdr:col>43</xdr:col>
      <xdr:colOff>295910</xdr:colOff>
      <xdr:row>67</xdr:row>
      <xdr:rowOff>21590</xdr:rowOff>
    </xdr:from>
    <xdr:ext cx="184785" cy="263525"/>
    <xdr:sp macro="" textlink="">
      <xdr:nvSpPr>
        <xdr:cNvPr id="4" name="テキスト ボックス 3"/>
        <xdr:cNvSpPr txBox="1"/>
      </xdr:nvSpPr>
      <xdr:spPr>
        <a:xfrm>
          <a:off x="15585440" y="6931025"/>
          <a:ext cx="18478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69</xdr:col>
      <xdr:colOff>385445</xdr:colOff>
      <xdr:row>1</xdr:row>
      <xdr:rowOff>63500</xdr:rowOff>
    </xdr:from>
    <xdr:to xmlns:xdr="http://schemas.openxmlformats.org/drawingml/2006/spreadsheetDrawing">
      <xdr:col>71</xdr:col>
      <xdr:colOff>379730</xdr:colOff>
      <xdr:row>4</xdr:row>
      <xdr:rowOff>172085</xdr:rowOff>
    </xdr:to>
    <xdr:sp macro="" textlink="">
      <xdr:nvSpPr>
        <xdr:cNvPr id="2" name="額縁 2"/>
        <xdr:cNvSpPr/>
      </xdr:nvSpPr>
      <xdr:spPr>
        <a:xfrm>
          <a:off x="36308030" y="299720"/>
          <a:ext cx="1213485" cy="813435"/>
        </a:xfrm>
        <a:prstGeom prst="bevel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一覧に戻る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69</xdr:col>
      <xdr:colOff>385445</xdr:colOff>
      <xdr:row>1</xdr:row>
      <xdr:rowOff>65405</xdr:rowOff>
    </xdr:from>
    <xdr:to xmlns:xdr="http://schemas.openxmlformats.org/drawingml/2006/spreadsheetDrawing">
      <xdr:col>71</xdr:col>
      <xdr:colOff>379730</xdr:colOff>
      <xdr:row>4</xdr:row>
      <xdr:rowOff>172085</xdr:rowOff>
    </xdr:to>
    <xdr:sp macro="" textlink="">
      <xdr:nvSpPr>
        <xdr:cNvPr id="2" name="額縁 2"/>
        <xdr:cNvSpPr/>
      </xdr:nvSpPr>
      <xdr:spPr>
        <a:xfrm>
          <a:off x="36308030" y="301625"/>
          <a:ext cx="1213485" cy="811530"/>
        </a:xfrm>
        <a:prstGeom prst="bevel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一覧に戻る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Relationship Id="rId3" Type="http://schemas.openxmlformats.org/officeDocument/2006/relationships/vmlDrawing" Target="../drawings/vmlDrawing2.vml" /><Relationship Id="rId4" Type="http://schemas.openxmlformats.org/officeDocument/2006/relationships/comments" Target="../comments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4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AL425"/>
  <sheetViews>
    <sheetView tabSelected="1" view="pageBreakPreview" zoomScaleSheetLayoutView="100" workbookViewId="0">
      <selection activeCell="E6" sqref="E6"/>
    </sheetView>
  </sheetViews>
  <sheetFormatPr defaultColWidth="8.09765625" defaultRowHeight="13.2"/>
  <cols>
    <col min="1" max="1" width="3.296875" style="1" customWidth="1"/>
    <col min="2" max="2" width="9.8984375" style="2" customWidth="1"/>
    <col min="3" max="33" width="3.3984375" style="2" customWidth="1"/>
    <col min="34" max="34" width="10" style="1" customWidth="1"/>
    <col min="35" max="35" width="7.59765625" style="2" bestFit="1" customWidth="1"/>
    <col min="36" max="16384" width="8.09765625" style="1"/>
  </cols>
  <sheetData>
    <row r="1" spans="2:38" ht="19.95">
      <c r="B1" s="3" t="s">
        <v>0</v>
      </c>
      <c r="M1" s="55"/>
      <c r="AI1" s="101"/>
    </row>
    <row r="2" spans="2:38" ht="13.5" customHeight="1">
      <c r="Q2" s="1"/>
      <c r="S2" s="14"/>
      <c r="T2" s="61"/>
      <c r="U2" s="64" t="s">
        <v>4</v>
      </c>
      <c r="V2" s="68"/>
      <c r="W2" s="64" t="s">
        <v>7</v>
      </c>
      <c r="X2" s="68"/>
      <c r="Y2" s="72" t="s">
        <v>5</v>
      </c>
      <c r="Z2" s="76"/>
      <c r="AB2" s="83" t="s">
        <v>9</v>
      </c>
      <c r="AC2" s="86"/>
      <c r="AD2" s="86"/>
      <c r="AE2" s="86"/>
      <c r="AF2" s="86"/>
      <c r="AG2" s="86"/>
      <c r="AH2" s="92" t="str">
        <f>IF(AND(AH3="未達成",Y3&lt;0.285),"未達成","達成")</f>
        <v>未達成</v>
      </c>
      <c r="AI2" s="1"/>
    </row>
    <row r="3" spans="2:38" ht="13.5" customHeight="1">
      <c r="B3" s="4" t="s">
        <v>11</v>
      </c>
      <c r="C3" s="4"/>
      <c r="D3" s="4"/>
      <c r="E3" s="4"/>
      <c r="F3" s="2" t="s">
        <v>8</v>
      </c>
      <c r="G3" s="46"/>
      <c r="H3" s="46"/>
      <c r="I3" s="51"/>
      <c r="J3" s="46"/>
      <c r="K3" s="46"/>
      <c r="L3" s="46"/>
      <c r="M3" s="46"/>
      <c r="N3" s="46"/>
      <c r="O3" s="46"/>
      <c r="P3" s="46"/>
      <c r="R3" s="1"/>
      <c r="S3" s="58" t="s">
        <v>2</v>
      </c>
      <c r="T3" s="20"/>
      <c r="U3" s="65">
        <f>+AI12+AI32+AI52+AI72+AI92+AI112+AI132+AI152+AI172+AI192+AI212+AI232+AI252+AI272+AI292+AI312+AI332+AI352+AI372+AI392+AI412</f>
        <v>31</v>
      </c>
      <c r="V3" s="69"/>
      <c r="W3" s="65">
        <f>AI13+AI33+AI53+AI73+AI93+AI113+AI133+AI153+AI173+AI193+AI213+AI233+AI253+AI273+AI293+AI313+AI333+AI353+AI373+AI393+AI413</f>
        <v>0</v>
      </c>
      <c r="X3" s="20"/>
      <c r="Y3" s="73">
        <f>ROUNDDOWN(W3/U3,3)</f>
        <v>0</v>
      </c>
      <c r="Z3" s="77"/>
      <c r="AB3" s="84" t="s">
        <v>14</v>
      </c>
      <c r="AC3" s="87"/>
      <c r="AD3" s="87"/>
      <c r="AE3" s="87"/>
      <c r="AF3" s="87"/>
      <c r="AG3" s="87"/>
      <c r="AH3" s="93" t="str">
        <f>IF(COUNTIF(AL10:AL417,"NG")&gt;=1,"未達成","達成")</f>
        <v>未達成</v>
      </c>
      <c r="AI3" s="1"/>
      <c r="AJ3" s="112"/>
    </row>
    <row r="4" spans="2:38" ht="13.5" customHeight="1">
      <c r="B4" s="4" t="s">
        <v>16</v>
      </c>
      <c r="C4" s="4"/>
      <c r="D4" s="4"/>
      <c r="E4" s="4"/>
      <c r="F4" s="2" t="s">
        <v>8</v>
      </c>
      <c r="G4" s="47"/>
      <c r="H4" s="50"/>
      <c r="I4" s="50"/>
      <c r="J4" s="52"/>
      <c r="R4" s="1"/>
      <c r="S4" s="59" t="s">
        <v>17</v>
      </c>
      <c r="T4" s="62"/>
      <c r="U4" s="66">
        <f>+U3</f>
        <v>31</v>
      </c>
      <c r="V4" s="70"/>
      <c r="W4" s="66">
        <f>+AI15+AI35+AI55+AI75+AI95+AI115+AI135+AI155+AI175+AI195+AI215+AI235+AI255+AI275+AI295+AI315+AI335+AI355+AI375+AI395+AI415</f>
        <v>0</v>
      </c>
      <c r="X4" s="71"/>
      <c r="Y4" s="74">
        <f>ROUNDDOWN(W4/U4,3)</f>
        <v>0</v>
      </c>
      <c r="Z4" s="78"/>
      <c r="AB4" s="83" t="s">
        <v>18</v>
      </c>
      <c r="AC4" s="86"/>
      <c r="AD4" s="86"/>
      <c r="AE4" s="86"/>
      <c r="AF4" s="86"/>
      <c r="AG4" s="86"/>
      <c r="AH4" s="92" t="str">
        <f>IF(AND(AH5="未達成",Y4&lt;0.285),"未達成","達成")</f>
        <v>未達成</v>
      </c>
      <c r="AI4" s="102"/>
      <c r="AK4" s="112"/>
    </row>
    <row r="5" spans="2:38" ht="13.5" customHeight="1">
      <c r="B5" s="5" t="s">
        <v>19</v>
      </c>
      <c r="C5" s="5"/>
      <c r="D5" s="5"/>
      <c r="E5" s="5"/>
      <c r="F5" s="2" t="s">
        <v>8</v>
      </c>
      <c r="G5" s="48"/>
      <c r="H5" s="48"/>
      <c r="I5" s="48"/>
      <c r="J5" s="48"/>
      <c r="L5" s="54" t="s">
        <v>21</v>
      </c>
      <c r="M5" s="54"/>
      <c r="N5" s="54"/>
      <c r="O5" s="2" t="s">
        <v>8</v>
      </c>
      <c r="P5" s="4">
        <f>+G5-G4+1</f>
        <v>1</v>
      </c>
      <c r="Q5" s="57"/>
      <c r="R5" s="57"/>
      <c r="S5" s="60" t="s">
        <v>3</v>
      </c>
      <c r="T5" s="63"/>
      <c r="U5" s="67">
        <f>AI18+AI38+AI58+AI78+AI98+AI118+AI138+AI158+AI178+AI198+AI218+AI238+AI258+AI278+AI298+AI318+AI338+AI358+AI378+AI398+AI418+AI20+AI40+AI60+AI80+AI100+AI120+AI140+AI160+AI180+AI200+AI220+AI240+AI260+AI280+AI300+AI320+AI340+AI360+AI380+AI400+AI420+AI22+AI24+AI42+AI44+AI62+AI64+AI82+AI84+AI102+AI104+AI122+AI122+AI124+AI142+AI144+AI162+AI164+AI182+AI184+AI202+AI204+AI222+AI224+AI242+AI244+AI262+AI264+AI282+AI284+AI302+AI304+AI322+AI324+AI342+AI344+AI362+AI364+AI382+AI384+AI402+AI404+AI422+AI424</f>
        <v>4</v>
      </c>
      <c r="V5" s="67"/>
      <c r="W5" s="67">
        <f>AI19+AI39+AI59+AI79+AI99+AI119+AI139+AI159+AI179+AI199+AI219+AI239+AI259+AI279+AI299+AI319+AI339+AI359+AI379+AI399+AI419+AI21+AI41+AI61+AI81+AI101+AI121+AI141+AI161+AI181+AI201+AI221+AI241+AI261+AI281+AI301+AI321+AI341+AI361+AI381+AI401+AI421+AI23+AI25+AI43+AI45+AI63+AI65+AI83+AI85+AI103+AI105+AI123+AI125+AI143+AI145+AI163+AI165+AI183+AI185+AI203+AI205+AI223+AI225+AI243+AI245+AI263+AI265+AI283+AI285+AI303+AI305+AI323+AI325+AI343+AI345+AI363+AI365+AI383+AI385+AI403+AI405+AI423+AI425</f>
        <v>0</v>
      </c>
      <c r="X5" s="67"/>
      <c r="Y5" s="75">
        <f>ROUNDDOWN(W5/U5,3)</f>
        <v>0</v>
      </c>
      <c r="Z5" s="79"/>
      <c r="AA5" s="82"/>
      <c r="AB5" s="84" t="s">
        <v>23</v>
      </c>
      <c r="AC5" s="87"/>
      <c r="AD5" s="87"/>
      <c r="AE5" s="87"/>
      <c r="AF5" s="87"/>
      <c r="AG5" s="87"/>
      <c r="AH5" s="93" t="str">
        <f>IF(COUNTIF(AI10:AI419,"NG")&gt;=1,"未達成","達成")</f>
        <v>未達成</v>
      </c>
      <c r="AI5" s="102"/>
      <c r="AK5" s="112"/>
    </row>
    <row r="6" spans="2:38" ht="18" customHeight="1">
      <c r="B6" s="5"/>
      <c r="C6" s="5"/>
      <c r="D6" s="5"/>
      <c r="E6" s="5"/>
      <c r="G6" s="49"/>
      <c r="H6" s="49"/>
      <c r="I6" s="49"/>
      <c r="J6" s="49"/>
      <c r="K6" s="53"/>
      <c r="L6" s="54"/>
      <c r="M6" s="54"/>
      <c r="N6" s="54"/>
      <c r="P6" s="56"/>
      <c r="Q6" s="56"/>
      <c r="R6" s="56"/>
      <c r="AA6" s="82"/>
      <c r="AB6" s="85"/>
      <c r="AC6" s="85"/>
      <c r="AD6" s="85"/>
      <c r="AE6" s="85"/>
      <c r="AF6" s="85"/>
      <c r="AG6" s="85"/>
      <c r="AH6" s="85"/>
      <c r="AI6" s="102"/>
      <c r="AK6" s="112"/>
    </row>
    <row r="7" spans="2:38" ht="13.5" customHeight="1">
      <c r="C7" s="1">
        <f>YEAR(G4)</f>
        <v>1900</v>
      </c>
      <c r="D7" s="1">
        <f>MONTH(G4)</f>
        <v>1</v>
      </c>
      <c r="E7" s="1"/>
      <c r="F7" s="45">
        <f>DATE(C7,D7,1)</f>
        <v>1</v>
      </c>
    </row>
    <row r="8" spans="2:38" ht="13.5" customHeight="1">
      <c r="B8" s="6" t="s">
        <v>1</v>
      </c>
      <c r="C8" s="17">
        <f>C9</f>
        <v>1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03"/>
    </row>
    <row r="9" spans="2:38" hidden="1">
      <c r="B9" s="7"/>
      <c r="C9" s="18">
        <f>DATE($C7,$D7,1)</f>
        <v>1</v>
      </c>
      <c r="D9" s="38">
        <f t="shared" ref="D9:AG9" si="0">C9+1</f>
        <v>2</v>
      </c>
      <c r="E9" s="38">
        <f t="shared" si="0"/>
        <v>3</v>
      </c>
      <c r="F9" s="38">
        <f t="shared" si="0"/>
        <v>4</v>
      </c>
      <c r="G9" s="38">
        <f t="shared" si="0"/>
        <v>5</v>
      </c>
      <c r="H9" s="38">
        <f t="shared" si="0"/>
        <v>6</v>
      </c>
      <c r="I9" s="38">
        <f t="shared" si="0"/>
        <v>7</v>
      </c>
      <c r="J9" s="38">
        <f t="shared" si="0"/>
        <v>8</v>
      </c>
      <c r="K9" s="38">
        <f t="shared" si="0"/>
        <v>9</v>
      </c>
      <c r="L9" s="38">
        <f t="shared" si="0"/>
        <v>10</v>
      </c>
      <c r="M9" s="38">
        <f t="shared" si="0"/>
        <v>11</v>
      </c>
      <c r="N9" s="38">
        <f t="shared" si="0"/>
        <v>12</v>
      </c>
      <c r="O9" s="38">
        <f t="shared" si="0"/>
        <v>13</v>
      </c>
      <c r="P9" s="38">
        <f t="shared" si="0"/>
        <v>14</v>
      </c>
      <c r="Q9" s="38">
        <f t="shared" si="0"/>
        <v>15</v>
      </c>
      <c r="R9" s="38">
        <f t="shared" si="0"/>
        <v>16</v>
      </c>
      <c r="S9" s="38">
        <f t="shared" si="0"/>
        <v>17</v>
      </c>
      <c r="T9" s="38">
        <f t="shared" si="0"/>
        <v>18</v>
      </c>
      <c r="U9" s="38">
        <f t="shared" si="0"/>
        <v>19</v>
      </c>
      <c r="V9" s="38">
        <f t="shared" si="0"/>
        <v>20</v>
      </c>
      <c r="W9" s="38">
        <f t="shared" si="0"/>
        <v>21</v>
      </c>
      <c r="X9" s="38">
        <f t="shared" si="0"/>
        <v>22</v>
      </c>
      <c r="Y9" s="38">
        <f t="shared" si="0"/>
        <v>23</v>
      </c>
      <c r="Z9" s="38">
        <f t="shared" si="0"/>
        <v>24</v>
      </c>
      <c r="AA9" s="38">
        <f t="shared" si="0"/>
        <v>25</v>
      </c>
      <c r="AB9" s="38">
        <f t="shared" si="0"/>
        <v>26</v>
      </c>
      <c r="AC9" s="38">
        <f t="shared" si="0"/>
        <v>27</v>
      </c>
      <c r="AD9" s="38">
        <f t="shared" si="0"/>
        <v>28</v>
      </c>
      <c r="AE9" s="38">
        <f t="shared" si="0"/>
        <v>29</v>
      </c>
      <c r="AF9" s="38">
        <f t="shared" si="0"/>
        <v>30</v>
      </c>
      <c r="AG9" s="38">
        <f t="shared" si="0"/>
        <v>31</v>
      </c>
      <c r="AH9" s="94"/>
      <c r="AI9" s="104"/>
    </row>
    <row r="10" spans="2:38">
      <c r="B10" s="7" t="s">
        <v>24</v>
      </c>
      <c r="C10" s="19">
        <f>IF(C9&gt;=G4,C9,"")</f>
        <v>1</v>
      </c>
      <c r="D10" s="29">
        <f t="shared" ref="D10:AE10" si="1">IF(D9&lt;$G4,"",IF(C9=EOMONTH(DATE($C7,$D7,1),0),"",IF(C9="","",C9+1)))</f>
        <v>2</v>
      </c>
      <c r="E10" s="29">
        <f t="shared" si="1"/>
        <v>3</v>
      </c>
      <c r="F10" s="29">
        <f t="shared" si="1"/>
        <v>4</v>
      </c>
      <c r="G10" s="29">
        <f t="shared" si="1"/>
        <v>5</v>
      </c>
      <c r="H10" s="29">
        <f t="shared" si="1"/>
        <v>6</v>
      </c>
      <c r="I10" s="29">
        <f t="shared" si="1"/>
        <v>7</v>
      </c>
      <c r="J10" s="29">
        <f t="shared" si="1"/>
        <v>8</v>
      </c>
      <c r="K10" s="29">
        <f t="shared" si="1"/>
        <v>9</v>
      </c>
      <c r="L10" s="29">
        <f t="shared" si="1"/>
        <v>10</v>
      </c>
      <c r="M10" s="29">
        <f t="shared" si="1"/>
        <v>11</v>
      </c>
      <c r="N10" s="29">
        <f t="shared" si="1"/>
        <v>12</v>
      </c>
      <c r="O10" s="29">
        <f t="shared" si="1"/>
        <v>13</v>
      </c>
      <c r="P10" s="29">
        <f t="shared" si="1"/>
        <v>14</v>
      </c>
      <c r="Q10" s="29">
        <f t="shared" si="1"/>
        <v>15</v>
      </c>
      <c r="R10" s="29">
        <f t="shared" si="1"/>
        <v>16</v>
      </c>
      <c r="S10" s="29">
        <f t="shared" si="1"/>
        <v>17</v>
      </c>
      <c r="T10" s="29">
        <f t="shared" si="1"/>
        <v>18</v>
      </c>
      <c r="U10" s="29">
        <f t="shared" si="1"/>
        <v>19</v>
      </c>
      <c r="V10" s="29">
        <f t="shared" si="1"/>
        <v>20</v>
      </c>
      <c r="W10" s="29">
        <f t="shared" si="1"/>
        <v>21</v>
      </c>
      <c r="X10" s="29">
        <f t="shared" si="1"/>
        <v>22</v>
      </c>
      <c r="Y10" s="29">
        <f t="shared" si="1"/>
        <v>23</v>
      </c>
      <c r="Z10" s="29">
        <f t="shared" si="1"/>
        <v>24</v>
      </c>
      <c r="AA10" s="29">
        <f t="shared" si="1"/>
        <v>25</v>
      </c>
      <c r="AB10" s="29">
        <f t="shared" si="1"/>
        <v>26</v>
      </c>
      <c r="AC10" s="29">
        <f t="shared" si="1"/>
        <v>27</v>
      </c>
      <c r="AD10" s="29">
        <f t="shared" si="1"/>
        <v>28</v>
      </c>
      <c r="AE10" s="29">
        <f t="shared" si="1"/>
        <v>29</v>
      </c>
      <c r="AF10" s="29">
        <f>IF(AF9&lt;$G4,"",IF(AE9=EOMONTH(DATE($C7,$D7,1),0),"",IF(AE10="","",AE10+1)))</f>
        <v>30</v>
      </c>
      <c r="AG10" s="29">
        <f>IF(AG9&lt;$G4,"",IF(AF10=EOMONTH(DATE($C7,$D7,1),0),"",IF(AF10="","",AF10+1)))</f>
        <v>31</v>
      </c>
      <c r="AH10" s="95" t="s">
        <v>25</v>
      </c>
      <c r="AI10" s="105">
        <f>+COUNTIFS(C11:AG11,"土",C12:AG12,"")+COUNTIFS(C11:AG11,"日",C12:AG12,"")</f>
        <v>9</v>
      </c>
    </row>
    <row r="11" spans="2:38">
      <c r="B11" s="7" t="s">
        <v>26</v>
      </c>
      <c r="C11" s="20" t="str">
        <f t="shared" ref="C11:AG11" si="2">IFERROR(TEXT(WEEKDAY(+C10),"aaa"),"")</f>
        <v>日</v>
      </c>
      <c r="D11" s="20" t="str">
        <f t="shared" si="2"/>
        <v>月</v>
      </c>
      <c r="E11" s="20" t="str">
        <f t="shared" si="2"/>
        <v>火</v>
      </c>
      <c r="F11" s="20" t="str">
        <f t="shared" si="2"/>
        <v>水</v>
      </c>
      <c r="G11" s="20" t="str">
        <f t="shared" si="2"/>
        <v>木</v>
      </c>
      <c r="H11" s="20" t="str">
        <f t="shared" si="2"/>
        <v>金</v>
      </c>
      <c r="I11" s="20" t="str">
        <f t="shared" si="2"/>
        <v>土</v>
      </c>
      <c r="J11" s="20" t="str">
        <f t="shared" si="2"/>
        <v>日</v>
      </c>
      <c r="K11" s="20" t="str">
        <f t="shared" si="2"/>
        <v>月</v>
      </c>
      <c r="L11" s="20" t="str">
        <f t="shared" si="2"/>
        <v>火</v>
      </c>
      <c r="M11" s="20" t="str">
        <f t="shared" si="2"/>
        <v>水</v>
      </c>
      <c r="N11" s="20" t="str">
        <f t="shared" si="2"/>
        <v>木</v>
      </c>
      <c r="O11" s="20" t="str">
        <f t="shared" si="2"/>
        <v>金</v>
      </c>
      <c r="P11" s="20" t="str">
        <f t="shared" si="2"/>
        <v>土</v>
      </c>
      <c r="Q11" s="20" t="str">
        <f t="shared" si="2"/>
        <v>日</v>
      </c>
      <c r="R11" s="20" t="str">
        <f t="shared" si="2"/>
        <v>月</v>
      </c>
      <c r="S11" s="20" t="str">
        <f t="shared" si="2"/>
        <v>火</v>
      </c>
      <c r="T11" s="20" t="str">
        <f t="shared" si="2"/>
        <v>水</v>
      </c>
      <c r="U11" s="20" t="str">
        <f t="shared" si="2"/>
        <v>木</v>
      </c>
      <c r="V11" s="20" t="str">
        <f t="shared" si="2"/>
        <v>金</v>
      </c>
      <c r="W11" s="20" t="str">
        <f t="shared" si="2"/>
        <v>土</v>
      </c>
      <c r="X11" s="20" t="str">
        <f t="shared" si="2"/>
        <v>日</v>
      </c>
      <c r="Y11" s="20" t="str">
        <f t="shared" si="2"/>
        <v>月</v>
      </c>
      <c r="Z11" s="20" t="str">
        <f t="shared" si="2"/>
        <v>火</v>
      </c>
      <c r="AA11" s="20" t="str">
        <f t="shared" si="2"/>
        <v>水</v>
      </c>
      <c r="AB11" s="20" t="str">
        <f t="shared" si="2"/>
        <v>木</v>
      </c>
      <c r="AC11" s="20" t="str">
        <f t="shared" si="2"/>
        <v>金</v>
      </c>
      <c r="AD11" s="20" t="str">
        <f t="shared" si="2"/>
        <v>土</v>
      </c>
      <c r="AE11" s="20" t="str">
        <f t="shared" si="2"/>
        <v>日</v>
      </c>
      <c r="AF11" s="20" t="str">
        <f t="shared" si="2"/>
        <v>月</v>
      </c>
      <c r="AG11" s="20" t="str">
        <f t="shared" si="2"/>
        <v>火</v>
      </c>
      <c r="AH11" s="95" t="s">
        <v>12</v>
      </c>
      <c r="AI11" s="105">
        <f>+COUNTIF(C12:AG12,"夏休")+COUNTIF(C12:AG12,"冬休")+COUNTIF(C12:AG12,"中止")</f>
        <v>0</v>
      </c>
    </row>
    <row r="12" spans="2:38" ht="13.5" customHeight="1">
      <c r="B12" s="8" t="s">
        <v>27</v>
      </c>
      <c r="C12" s="21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88"/>
      <c r="AH12" s="96" t="s">
        <v>4</v>
      </c>
      <c r="AI12" s="106">
        <f>COUNT(C10:AG10)-AI11</f>
        <v>31</v>
      </c>
    </row>
    <row r="13" spans="2:38" ht="13.5" customHeight="1">
      <c r="B13" s="9"/>
      <c r="C13" s="21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88"/>
      <c r="AH13" s="96" t="s">
        <v>29</v>
      </c>
      <c r="AI13" s="106">
        <f>+COUNTIF(C14:AG15,"休")</f>
        <v>0</v>
      </c>
      <c r="AJ13" s="113" t="str">
        <f>IF(AI14&gt;0.285,"",IF(AI13&lt;AI10,"←計画日数が足りません",""))</f>
        <v>←計画日数が足りません</v>
      </c>
    </row>
    <row r="14" spans="2:38" ht="13.5" customHeight="1">
      <c r="B14" s="10" t="s">
        <v>2</v>
      </c>
      <c r="C14" s="22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96" t="s">
        <v>30</v>
      </c>
      <c r="AI14" s="107">
        <f>+AI13/AI12</f>
        <v>0</v>
      </c>
    </row>
    <row r="15" spans="2:38">
      <c r="B15" s="10"/>
      <c r="C15" s="22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96" t="s">
        <v>7</v>
      </c>
      <c r="AI15" s="106">
        <f>+COUNTA(C16:AG17)</f>
        <v>0</v>
      </c>
    </row>
    <row r="16" spans="2:38">
      <c r="B16" s="11" t="s">
        <v>17</v>
      </c>
      <c r="C16" s="23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97" t="s">
        <v>31</v>
      </c>
      <c r="AI16" s="108">
        <f>+AI15/AI12</f>
        <v>0</v>
      </c>
      <c r="AL16" s="2">
        <f>+COUNTIF(C14:AG15,"休")</f>
        <v>0</v>
      </c>
    </row>
    <row r="17" spans="2:38">
      <c r="B17" s="12"/>
      <c r="C17" s="24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98" t="s">
        <v>6</v>
      </c>
      <c r="AI17" s="109" t="str">
        <f>IF(7&gt;AI12,"対象外",IF(OR(AI16&gt;=0.285,AI15&gt;=AI10),"OK","NG"))</f>
        <v>NG</v>
      </c>
      <c r="AJ17" s="113" t="str">
        <f>IF(AI17="対象外","←７日間に満たない期間は達成判定の対象外",IF(AI17="NG","←月単位未達成","←月単位達成"))</f>
        <v>←月単位未達成</v>
      </c>
      <c r="AL17" s="114" t="str">
        <f>IF(7&gt;AI12,"対象外",IF(AL16&gt;=AI10,"OK","NG"))</f>
        <v>NG</v>
      </c>
    </row>
    <row r="18" spans="2:38" hidden="1">
      <c r="B18" s="13" t="s">
        <v>32</v>
      </c>
      <c r="C18" s="25">
        <f t="shared" ref="C18:AG18" si="3">IF(AND(DAY(C10)&gt;=22,DAY(C10)&lt;=28,C11="土"),1,0)</f>
        <v>0</v>
      </c>
      <c r="D18" s="25">
        <f t="shared" si="3"/>
        <v>0</v>
      </c>
      <c r="E18" s="25">
        <f t="shared" si="3"/>
        <v>0</v>
      </c>
      <c r="F18" s="25">
        <f t="shared" si="3"/>
        <v>0</v>
      </c>
      <c r="G18" s="25">
        <f t="shared" si="3"/>
        <v>0</v>
      </c>
      <c r="H18" s="25">
        <f t="shared" si="3"/>
        <v>0</v>
      </c>
      <c r="I18" s="25">
        <f t="shared" si="3"/>
        <v>0</v>
      </c>
      <c r="J18" s="25">
        <f t="shared" si="3"/>
        <v>0</v>
      </c>
      <c r="K18" s="25">
        <f t="shared" si="3"/>
        <v>0</v>
      </c>
      <c r="L18" s="25">
        <f t="shared" si="3"/>
        <v>0</v>
      </c>
      <c r="M18" s="25">
        <f t="shared" si="3"/>
        <v>0</v>
      </c>
      <c r="N18" s="25">
        <f t="shared" si="3"/>
        <v>0</v>
      </c>
      <c r="O18" s="25">
        <f t="shared" si="3"/>
        <v>0</v>
      </c>
      <c r="P18" s="25">
        <f t="shared" si="3"/>
        <v>0</v>
      </c>
      <c r="Q18" s="25">
        <f t="shared" si="3"/>
        <v>0</v>
      </c>
      <c r="R18" s="25">
        <f t="shared" si="3"/>
        <v>0</v>
      </c>
      <c r="S18" s="25">
        <f t="shared" si="3"/>
        <v>0</v>
      </c>
      <c r="T18" s="25">
        <f t="shared" si="3"/>
        <v>0</v>
      </c>
      <c r="U18" s="25">
        <f t="shared" si="3"/>
        <v>0</v>
      </c>
      <c r="V18" s="25">
        <f t="shared" si="3"/>
        <v>0</v>
      </c>
      <c r="W18" s="25">
        <f t="shared" si="3"/>
        <v>0</v>
      </c>
      <c r="X18" s="25">
        <f t="shared" si="3"/>
        <v>0</v>
      </c>
      <c r="Y18" s="25">
        <f t="shared" si="3"/>
        <v>0</v>
      </c>
      <c r="Z18" s="25">
        <f t="shared" si="3"/>
        <v>0</v>
      </c>
      <c r="AA18" s="25">
        <f t="shared" si="3"/>
        <v>0</v>
      </c>
      <c r="AB18" s="25">
        <f t="shared" si="3"/>
        <v>0</v>
      </c>
      <c r="AC18" s="25">
        <f t="shared" si="3"/>
        <v>0</v>
      </c>
      <c r="AD18" s="25">
        <f t="shared" si="3"/>
        <v>1</v>
      </c>
      <c r="AE18" s="25">
        <f t="shared" si="3"/>
        <v>0</v>
      </c>
      <c r="AF18" s="25">
        <f t="shared" si="3"/>
        <v>0</v>
      </c>
      <c r="AG18" s="25">
        <f t="shared" si="3"/>
        <v>0</v>
      </c>
      <c r="AH18" s="99" t="s">
        <v>34</v>
      </c>
      <c r="AI18" s="110">
        <f t="shared" ref="AI18:AI25" si="4">_xlfn.AGGREGATE(9,6,C18:AG18)</f>
        <v>1</v>
      </c>
      <c r="AJ18" s="113"/>
    </row>
    <row r="19" spans="2:38" hidden="1">
      <c r="B19" s="13" t="s">
        <v>13</v>
      </c>
      <c r="C19" s="26">
        <f t="shared" ref="C19:AG19" si="5">IF(AND(DAY(C10)&gt;=22,DAY(C10)&lt;=28,C11="土",OR(C16="休",C16="雨")),1,0)</f>
        <v>0</v>
      </c>
      <c r="D19" s="26">
        <f t="shared" si="5"/>
        <v>0</v>
      </c>
      <c r="E19" s="26">
        <f t="shared" si="5"/>
        <v>0</v>
      </c>
      <c r="F19" s="26">
        <f t="shared" si="5"/>
        <v>0</v>
      </c>
      <c r="G19" s="26">
        <f t="shared" si="5"/>
        <v>0</v>
      </c>
      <c r="H19" s="26">
        <f t="shared" si="5"/>
        <v>0</v>
      </c>
      <c r="I19" s="26">
        <f t="shared" si="5"/>
        <v>0</v>
      </c>
      <c r="J19" s="26">
        <f t="shared" si="5"/>
        <v>0</v>
      </c>
      <c r="K19" s="26">
        <f t="shared" si="5"/>
        <v>0</v>
      </c>
      <c r="L19" s="26">
        <f t="shared" si="5"/>
        <v>0</v>
      </c>
      <c r="M19" s="26">
        <f t="shared" si="5"/>
        <v>0</v>
      </c>
      <c r="N19" s="26">
        <f t="shared" si="5"/>
        <v>0</v>
      </c>
      <c r="O19" s="26">
        <f t="shared" si="5"/>
        <v>0</v>
      </c>
      <c r="P19" s="26">
        <f t="shared" si="5"/>
        <v>0</v>
      </c>
      <c r="Q19" s="26">
        <f t="shared" si="5"/>
        <v>0</v>
      </c>
      <c r="R19" s="26">
        <f t="shared" si="5"/>
        <v>0</v>
      </c>
      <c r="S19" s="26">
        <f t="shared" si="5"/>
        <v>0</v>
      </c>
      <c r="T19" s="26">
        <f t="shared" si="5"/>
        <v>0</v>
      </c>
      <c r="U19" s="26">
        <f t="shared" si="5"/>
        <v>0</v>
      </c>
      <c r="V19" s="26">
        <f t="shared" si="5"/>
        <v>0</v>
      </c>
      <c r="W19" s="26">
        <f t="shared" si="5"/>
        <v>0</v>
      </c>
      <c r="X19" s="26">
        <f t="shared" si="5"/>
        <v>0</v>
      </c>
      <c r="Y19" s="26">
        <f t="shared" si="5"/>
        <v>0</v>
      </c>
      <c r="Z19" s="26">
        <f t="shared" si="5"/>
        <v>0</v>
      </c>
      <c r="AA19" s="26">
        <f t="shared" si="5"/>
        <v>0</v>
      </c>
      <c r="AB19" s="26">
        <f t="shared" si="5"/>
        <v>0</v>
      </c>
      <c r="AC19" s="26">
        <f t="shared" si="5"/>
        <v>0</v>
      </c>
      <c r="AD19" s="26">
        <f t="shared" si="5"/>
        <v>0</v>
      </c>
      <c r="AE19" s="26">
        <f t="shared" si="5"/>
        <v>0</v>
      </c>
      <c r="AF19" s="26">
        <f t="shared" si="5"/>
        <v>0</v>
      </c>
      <c r="AG19" s="26">
        <f t="shared" si="5"/>
        <v>0</v>
      </c>
      <c r="AH19" s="99" t="s">
        <v>35</v>
      </c>
      <c r="AI19" s="110">
        <f t="shared" si="4"/>
        <v>0</v>
      </c>
      <c r="AJ19" s="113"/>
    </row>
    <row r="20" spans="2:38" hidden="1">
      <c r="B20" s="13" t="s">
        <v>37</v>
      </c>
      <c r="C20" s="25">
        <f t="shared" ref="C20:AG20" si="6">IF(AND(DAY(C10)&gt;=8,DAY(C10)&lt;=14,C11="土"),1,0)</f>
        <v>0</v>
      </c>
      <c r="D20" s="25">
        <f t="shared" si="6"/>
        <v>0</v>
      </c>
      <c r="E20" s="25">
        <f t="shared" si="6"/>
        <v>0</v>
      </c>
      <c r="F20" s="25">
        <f t="shared" si="6"/>
        <v>0</v>
      </c>
      <c r="G20" s="25">
        <f t="shared" si="6"/>
        <v>0</v>
      </c>
      <c r="H20" s="25">
        <f t="shared" si="6"/>
        <v>0</v>
      </c>
      <c r="I20" s="25">
        <f t="shared" si="6"/>
        <v>0</v>
      </c>
      <c r="J20" s="25">
        <f t="shared" si="6"/>
        <v>0</v>
      </c>
      <c r="K20" s="25">
        <f t="shared" si="6"/>
        <v>0</v>
      </c>
      <c r="L20" s="25">
        <f t="shared" si="6"/>
        <v>0</v>
      </c>
      <c r="M20" s="25">
        <f t="shared" si="6"/>
        <v>0</v>
      </c>
      <c r="N20" s="25">
        <f t="shared" si="6"/>
        <v>0</v>
      </c>
      <c r="O20" s="25">
        <f t="shared" si="6"/>
        <v>0</v>
      </c>
      <c r="P20" s="25">
        <f t="shared" si="6"/>
        <v>1</v>
      </c>
      <c r="Q20" s="25">
        <f t="shared" si="6"/>
        <v>0</v>
      </c>
      <c r="R20" s="25">
        <f t="shared" si="6"/>
        <v>0</v>
      </c>
      <c r="S20" s="25">
        <f t="shared" si="6"/>
        <v>0</v>
      </c>
      <c r="T20" s="25">
        <f t="shared" si="6"/>
        <v>0</v>
      </c>
      <c r="U20" s="25">
        <f t="shared" si="6"/>
        <v>0</v>
      </c>
      <c r="V20" s="25">
        <f t="shared" si="6"/>
        <v>0</v>
      </c>
      <c r="W20" s="25">
        <f t="shared" si="6"/>
        <v>0</v>
      </c>
      <c r="X20" s="25">
        <f t="shared" si="6"/>
        <v>0</v>
      </c>
      <c r="Y20" s="25">
        <f t="shared" si="6"/>
        <v>0</v>
      </c>
      <c r="Z20" s="25">
        <f t="shared" si="6"/>
        <v>0</v>
      </c>
      <c r="AA20" s="25">
        <f t="shared" si="6"/>
        <v>0</v>
      </c>
      <c r="AB20" s="25">
        <f t="shared" si="6"/>
        <v>0</v>
      </c>
      <c r="AC20" s="25">
        <f t="shared" si="6"/>
        <v>0</v>
      </c>
      <c r="AD20" s="25">
        <f t="shared" si="6"/>
        <v>0</v>
      </c>
      <c r="AE20" s="25">
        <f t="shared" si="6"/>
        <v>0</v>
      </c>
      <c r="AF20" s="25">
        <f t="shared" si="6"/>
        <v>0</v>
      </c>
      <c r="AG20" s="25">
        <f t="shared" si="6"/>
        <v>0</v>
      </c>
      <c r="AH20" s="99" t="s">
        <v>34</v>
      </c>
      <c r="AI20" s="110">
        <f t="shared" si="4"/>
        <v>1</v>
      </c>
      <c r="AJ20" s="113"/>
    </row>
    <row r="21" spans="2:38" hidden="1">
      <c r="B21" s="13" t="s">
        <v>38</v>
      </c>
      <c r="C21" s="26">
        <f t="shared" ref="C21:AG21" si="7">IF(AND(DAY(C10)&gt;=8,DAY(C10)&lt;=14,C11="土",OR(C16="休",C16="雨")),1,0)</f>
        <v>0</v>
      </c>
      <c r="D21" s="26">
        <f t="shared" si="7"/>
        <v>0</v>
      </c>
      <c r="E21" s="26">
        <f t="shared" si="7"/>
        <v>0</v>
      </c>
      <c r="F21" s="26">
        <f t="shared" si="7"/>
        <v>0</v>
      </c>
      <c r="G21" s="26">
        <f t="shared" si="7"/>
        <v>0</v>
      </c>
      <c r="H21" s="26">
        <f t="shared" si="7"/>
        <v>0</v>
      </c>
      <c r="I21" s="26">
        <f t="shared" si="7"/>
        <v>0</v>
      </c>
      <c r="J21" s="26">
        <f t="shared" si="7"/>
        <v>0</v>
      </c>
      <c r="K21" s="26">
        <f t="shared" si="7"/>
        <v>0</v>
      </c>
      <c r="L21" s="26">
        <f t="shared" si="7"/>
        <v>0</v>
      </c>
      <c r="M21" s="26">
        <f t="shared" si="7"/>
        <v>0</v>
      </c>
      <c r="N21" s="26">
        <f t="shared" si="7"/>
        <v>0</v>
      </c>
      <c r="O21" s="26">
        <f t="shared" si="7"/>
        <v>0</v>
      </c>
      <c r="P21" s="26">
        <f t="shared" si="7"/>
        <v>0</v>
      </c>
      <c r="Q21" s="26">
        <f t="shared" si="7"/>
        <v>0</v>
      </c>
      <c r="R21" s="26">
        <f t="shared" si="7"/>
        <v>0</v>
      </c>
      <c r="S21" s="26">
        <f t="shared" si="7"/>
        <v>0</v>
      </c>
      <c r="T21" s="26">
        <f t="shared" si="7"/>
        <v>0</v>
      </c>
      <c r="U21" s="26">
        <f t="shared" si="7"/>
        <v>0</v>
      </c>
      <c r="V21" s="26">
        <f t="shared" si="7"/>
        <v>0</v>
      </c>
      <c r="W21" s="26">
        <f t="shared" si="7"/>
        <v>0</v>
      </c>
      <c r="X21" s="26">
        <f t="shared" si="7"/>
        <v>0</v>
      </c>
      <c r="Y21" s="26">
        <f t="shared" si="7"/>
        <v>0</v>
      </c>
      <c r="Z21" s="26">
        <f t="shared" si="7"/>
        <v>0</v>
      </c>
      <c r="AA21" s="26">
        <f t="shared" si="7"/>
        <v>0</v>
      </c>
      <c r="AB21" s="26">
        <f t="shared" si="7"/>
        <v>0</v>
      </c>
      <c r="AC21" s="26">
        <f t="shared" si="7"/>
        <v>0</v>
      </c>
      <c r="AD21" s="26">
        <f t="shared" si="7"/>
        <v>0</v>
      </c>
      <c r="AE21" s="26">
        <f t="shared" si="7"/>
        <v>0</v>
      </c>
      <c r="AF21" s="26">
        <f t="shared" si="7"/>
        <v>0</v>
      </c>
      <c r="AG21" s="26">
        <f t="shared" si="7"/>
        <v>0</v>
      </c>
      <c r="AH21" s="99" t="s">
        <v>35</v>
      </c>
      <c r="AI21" s="110">
        <f t="shared" si="4"/>
        <v>0</v>
      </c>
      <c r="AJ21" s="113"/>
    </row>
    <row r="22" spans="2:38" hidden="1">
      <c r="B22" s="13" t="s">
        <v>33</v>
      </c>
      <c r="C22" s="25">
        <f t="shared" ref="C22:AG22" si="8">IF(AND(DAY(C10)&gt;=22,DAY(C10)&lt;=28,C11="日"),1,0)</f>
        <v>0</v>
      </c>
      <c r="D22" s="25">
        <f t="shared" si="8"/>
        <v>0</v>
      </c>
      <c r="E22" s="25">
        <f t="shared" si="8"/>
        <v>0</v>
      </c>
      <c r="F22" s="25">
        <f t="shared" si="8"/>
        <v>0</v>
      </c>
      <c r="G22" s="25">
        <f t="shared" si="8"/>
        <v>0</v>
      </c>
      <c r="H22" s="25">
        <f t="shared" si="8"/>
        <v>0</v>
      </c>
      <c r="I22" s="25">
        <f t="shared" si="8"/>
        <v>0</v>
      </c>
      <c r="J22" s="25">
        <f t="shared" si="8"/>
        <v>0</v>
      </c>
      <c r="K22" s="25">
        <f t="shared" si="8"/>
        <v>0</v>
      </c>
      <c r="L22" s="25">
        <f t="shared" si="8"/>
        <v>0</v>
      </c>
      <c r="M22" s="25">
        <f t="shared" si="8"/>
        <v>0</v>
      </c>
      <c r="N22" s="25">
        <f t="shared" si="8"/>
        <v>0</v>
      </c>
      <c r="O22" s="25">
        <f t="shared" si="8"/>
        <v>0</v>
      </c>
      <c r="P22" s="25">
        <f t="shared" si="8"/>
        <v>0</v>
      </c>
      <c r="Q22" s="25">
        <f t="shared" si="8"/>
        <v>0</v>
      </c>
      <c r="R22" s="25">
        <f t="shared" si="8"/>
        <v>0</v>
      </c>
      <c r="S22" s="25">
        <f t="shared" si="8"/>
        <v>0</v>
      </c>
      <c r="T22" s="25">
        <f t="shared" si="8"/>
        <v>0</v>
      </c>
      <c r="U22" s="25">
        <f t="shared" si="8"/>
        <v>0</v>
      </c>
      <c r="V22" s="25">
        <f t="shared" si="8"/>
        <v>0</v>
      </c>
      <c r="W22" s="25">
        <f t="shared" si="8"/>
        <v>0</v>
      </c>
      <c r="X22" s="25">
        <f t="shared" si="8"/>
        <v>1</v>
      </c>
      <c r="Y22" s="25">
        <f t="shared" si="8"/>
        <v>0</v>
      </c>
      <c r="Z22" s="25">
        <f t="shared" si="8"/>
        <v>0</v>
      </c>
      <c r="AA22" s="25">
        <f t="shared" si="8"/>
        <v>0</v>
      </c>
      <c r="AB22" s="25">
        <f t="shared" si="8"/>
        <v>0</v>
      </c>
      <c r="AC22" s="25">
        <f t="shared" si="8"/>
        <v>0</v>
      </c>
      <c r="AD22" s="25">
        <f t="shared" si="8"/>
        <v>0</v>
      </c>
      <c r="AE22" s="25">
        <f t="shared" si="8"/>
        <v>0</v>
      </c>
      <c r="AF22" s="25">
        <f t="shared" si="8"/>
        <v>0</v>
      </c>
      <c r="AG22" s="25">
        <f t="shared" si="8"/>
        <v>0</v>
      </c>
      <c r="AH22" s="99" t="s">
        <v>34</v>
      </c>
      <c r="AI22" s="110">
        <f t="shared" si="4"/>
        <v>1</v>
      </c>
      <c r="AJ22" s="113"/>
    </row>
    <row r="23" spans="2:38" hidden="1">
      <c r="B23" s="13" t="s">
        <v>39</v>
      </c>
      <c r="C23" s="26">
        <f t="shared" ref="C23:AG23" si="9">IF(AND(DAY(C10)&gt;=22,DAY(C10)&lt;=28,C11="日",OR(C16="休",C16="雨")),1,0)</f>
        <v>0</v>
      </c>
      <c r="D23" s="26">
        <f t="shared" si="9"/>
        <v>0</v>
      </c>
      <c r="E23" s="26">
        <f t="shared" si="9"/>
        <v>0</v>
      </c>
      <c r="F23" s="26">
        <f t="shared" si="9"/>
        <v>0</v>
      </c>
      <c r="G23" s="26">
        <f t="shared" si="9"/>
        <v>0</v>
      </c>
      <c r="H23" s="26">
        <f t="shared" si="9"/>
        <v>0</v>
      </c>
      <c r="I23" s="26">
        <f t="shared" si="9"/>
        <v>0</v>
      </c>
      <c r="J23" s="26">
        <f t="shared" si="9"/>
        <v>0</v>
      </c>
      <c r="K23" s="26">
        <f t="shared" si="9"/>
        <v>0</v>
      </c>
      <c r="L23" s="26">
        <f t="shared" si="9"/>
        <v>0</v>
      </c>
      <c r="M23" s="26">
        <f t="shared" si="9"/>
        <v>0</v>
      </c>
      <c r="N23" s="26">
        <f t="shared" si="9"/>
        <v>0</v>
      </c>
      <c r="O23" s="26">
        <f t="shared" si="9"/>
        <v>0</v>
      </c>
      <c r="P23" s="26">
        <f t="shared" si="9"/>
        <v>0</v>
      </c>
      <c r="Q23" s="26">
        <f t="shared" si="9"/>
        <v>0</v>
      </c>
      <c r="R23" s="26">
        <f t="shared" si="9"/>
        <v>0</v>
      </c>
      <c r="S23" s="26">
        <f t="shared" si="9"/>
        <v>0</v>
      </c>
      <c r="T23" s="26">
        <f t="shared" si="9"/>
        <v>0</v>
      </c>
      <c r="U23" s="26">
        <f t="shared" si="9"/>
        <v>0</v>
      </c>
      <c r="V23" s="26">
        <f t="shared" si="9"/>
        <v>0</v>
      </c>
      <c r="W23" s="26">
        <f t="shared" si="9"/>
        <v>0</v>
      </c>
      <c r="X23" s="26">
        <f t="shared" si="9"/>
        <v>0</v>
      </c>
      <c r="Y23" s="26">
        <f t="shared" si="9"/>
        <v>0</v>
      </c>
      <c r="Z23" s="26">
        <f t="shared" si="9"/>
        <v>0</v>
      </c>
      <c r="AA23" s="26">
        <f t="shared" si="9"/>
        <v>0</v>
      </c>
      <c r="AB23" s="26">
        <f t="shared" si="9"/>
        <v>0</v>
      </c>
      <c r="AC23" s="26">
        <f t="shared" si="9"/>
        <v>0</v>
      </c>
      <c r="AD23" s="26">
        <f t="shared" si="9"/>
        <v>0</v>
      </c>
      <c r="AE23" s="26">
        <f t="shared" si="9"/>
        <v>0</v>
      </c>
      <c r="AF23" s="26">
        <f t="shared" si="9"/>
        <v>0</v>
      </c>
      <c r="AG23" s="26">
        <f t="shared" si="9"/>
        <v>0</v>
      </c>
      <c r="AH23" s="99" t="s">
        <v>35</v>
      </c>
      <c r="AI23" s="110">
        <f t="shared" si="4"/>
        <v>0</v>
      </c>
      <c r="AJ23" s="113"/>
    </row>
    <row r="24" spans="2:38" hidden="1">
      <c r="B24" s="13" t="s">
        <v>40</v>
      </c>
      <c r="C24" s="25">
        <f t="shared" ref="C24:AG24" si="10">IF(AND(DAY(C10)&gt;=8,DAY(C10)&lt;=14,C11="日"),1,0)</f>
        <v>0</v>
      </c>
      <c r="D24" s="25">
        <f t="shared" si="10"/>
        <v>0</v>
      </c>
      <c r="E24" s="25">
        <f t="shared" si="10"/>
        <v>0</v>
      </c>
      <c r="F24" s="25">
        <f t="shared" si="10"/>
        <v>0</v>
      </c>
      <c r="G24" s="25">
        <f t="shared" si="10"/>
        <v>0</v>
      </c>
      <c r="H24" s="25">
        <f t="shared" si="10"/>
        <v>0</v>
      </c>
      <c r="I24" s="25">
        <f t="shared" si="10"/>
        <v>0</v>
      </c>
      <c r="J24" s="25">
        <f t="shared" si="10"/>
        <v>1</v>
      </c>
      <c r="K24" s="25">
        <f t="shared" si="10"/>
        <v>0</v>
      </c>
      <c r="L24" s="25">
        <f t="shared" si="10"/>
        <v>0</v>
      </c>
      <c r="M24" s="25">
        <f t="shared" si="10"/>
        <v>0</v>
      </c>
      <c r="N24" s="25">
        <f t="shared" si="10"/>
        <v>0</v>
      </c>
      <c r="O24" s="25">
        <f t="shared" si="10"/>
        <v>0</v>
      </c>
      <c r="P24" s="25">
        <f t="shared" si="10"/>
        <v>0</v>
      </c>
      <c r="Q24" s="25">
        <f t="shared" si="10"/>
        <v>0</v>
      </c>
      <c r="R24" s="25">
        <f t="shared" si="10"/>
        <v>0</v>
      </c>
      <c r="S24" s="25">
        <f t="shared" si="10"/>
        <v>0</v>
      </c>
      <c r="T24" s="25">
        <f t="shared" si="10"/>
        <v>0</v>
      </c>
      <c r="U24" s="25">
        <f t="shared" si="10"/>
        <v>0</v>
      </c>
      <c r="V24" s="25">
        <f t="shared" si="10"/>
        <v>0</v>
      </c>
      <c r="W24" s="25">
        <f t="shared" si="10"/>
        <v>0</v>
      </c>
      <c r="X24" s="25">
        <f t="shared" si="10"/>
        <v>0</v>
      </c>
      <c r="Y24" s="25">
        <f t="shared" si="10"/>
        <v>0</v>
      </c>
      <c r="Z24" s="25">
        <f t="shared" si="10"/>
        <v>0</v>
      </c>
      <c r="AA24" s="25">
        <f t="shared" si="10"/>
        <v>0</v>
      </c>
      <c r="AB24" s="25">
        <f t="shared" si="10"/>
        <v>0</v>
      </c>
      <c r="AC24" s="25">
        <f t="shared" si="10"/>
        <v>0</v>
      </c>
      <c r="AD24" s="25">
        <f t="shared" si="10"/>
        <v>0</v>
      </c>
      <c r="AE24" s="25">
        <f t="shared" si="10"/>
        <v>0</v>
      </c>
      <c r="AF24" s="25">
        <f t="shared" si="10"/>
        <v>0</v>
      </c>
      <c r="AG24" s="25">
        <f t="shared" si="10"/>
        <v>0</v>
      </c>
      <c r="AH24" s="99" t="s">
        <v>34</v>
      </c>
      <c r="AI24" s="110">
        <f t="shared" si="4"/>
        <v>1</v>
      </c>
      <c r="AJ24" s="113"/>
    </row>
    <row r="25" spans="2:38" hidden="1">
      <c r="B25" s="13" t="s">
        <v>41</v>
      </c>
      <c r="C25" s="26">
        <f t="shared" ref="C25:AG25" si="11">IF(AND(DAY(C10)&gt;=8,DAY(C10)&lt;=14,C11="日",OR(C16="休",C16="雨")),1,0)</f>
        <v>0</v>
      </c>
      <c r="D25" s="26">
        <f t="shared" si="11"/>
        <v>0</v>
      </c>
      <c r="E25" s="26">
        <f t="shared" si="11"/>
        <v>0</v>
      </c>
      <c r="F25" s="26">
        <f t="shared" si="11"/>
        <v>0</v>
      </c>
      <c r="G25" s="26">
        <f t="shared" si="11"/>
        <v>0</v>
      </c>
      <c r="H25" s="26">
        <f t="shared" si="11"/>
        <v>0</v>
      </c>
      <c r="I25" s="26">
        <f t="shared" si="11"/>
        <v>0</v>
      </c>
      <c r="J25" s="26">
        <f t="shared" si="11"/>
        <v>0</v>
      </c>
      <c r="K25" s="26">
        <f t="shared" si="11"/>
        <v>0</v>
      </c>
      <c r="L25" s="26">
        <f t="shared" si="11"/>
        <v>0</v>
      </c>
      <c r="M25" s="26">
        <f t="shared" si="11"/>
        <v>0</v>
      </c>
      <c r="N25" s="26">
        <f t="shared" si="11"/>
        <v>0</v>
      </c>
      <c r="O25" s="26">
        <f t="shared" si="11"/>
        <v>0</v>
      </c>
      <c r="P25" s="26">
        <f t="shared" si="11"/>
        <v>0</v>
      </c>
      <c r="Q25" s="26">
        <f t="shared" si="11"/>
        <v>0</v>
      </c>
      <c r="R25" s="26">
        <f t="shared" si="11"/>
        <v>0</v>
      </c>
      <c r="S25" s="26">
        <f t="shared" si="11"/>
        <v>0</v>
      </c>
      <c r="T25" s="26">
        <f t="shared" si="11"/>
        <v>0</v>
      </c>
      <c r="U25" s="26">
        <f t="shared" si="11"/>
        <v>0</v>
      </c>
      <c r="V25" s="26">
        <f t="shared" si="11"/>
        <v>0</v>
      </c>
      <c r="W25" s="26">
        <f t="shared" si="11"/>
        <v>0</v>
      </c>
      <c r="X25" s="26">
        <f t="shared" si="11"/>
        <v>0</v>
      </c>
      <c r="Y25" s="26">
        <f t="shared" si="11"/>
        <v>0</v>
      </c>
      <c r="Z25" s="26">
        <f t="shared" si="11"/>
        <v>0</v>
      </c>
      <c r="AA25" s="26">
        <f t="shared" si="11"/>
        <v>0</v>
      </c>
      <c r="AB25" s="26">
        <f t="shared" si="11"/>
        <v>0</v>
      </c>
      <c r="AC25" s="26">
        <f t="shared" si="11"/>
        <v>0</v>
      </c>
      <c r="AD25" s="26">
        <f t="shared" si="11"/>
        <v>0</v>
      </c>
      <c r="AE25" s="26">
        <f t="shared" si="11"/>
        <v>0</v>
      </c>
      <c r="AF25" s="26">
        <f t="shared" si="11"/>
        <v>0</v>
      </c>
      <c r="AG25" s="26">
        <f t="shared" si="11"/>
        <v>0</v>
      </c>
      <c r="AH25" s="99" t="s">
        <v>35</v>
      </c>
      <c r="AI25" s="110">
        <f t="shared" si="4"/>
        <v>0</v>
      </c>
      <c r="AJ25" s="113"/>
    </row>
    <row r="26" spans="2:38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</row>
    <row r="27" spans="2:38">
      <c r="C27" s="2" t="e">
        <f>YEAR(C30)</f>
        <v>#VALUE!</v>
      </c>
      <c r="D27" s="2" t="e">
        <f>MONTH(C30)</f>
        <v>#VALUE!</v>
      </c>
    </row>
    <row r="28" spans="2:38">
      <c r="B28" s="14" t="s">
        <v>1</v>
      </c>
      <c r="C28" s="28" t="str">
        <f>C30</f>
        <v/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03"/>
    </row>
    <row r="29" spans="2:38" hidden="1">
      <c r="B29" s="15"/>
      <c r="C29" s="29" t="e">
        <f>DATE($C27,$D27,1)</f>
        <v>#VALUE!</v>
      </c>
      <c r="D29" s="29" t="e">
        <f t="shared" ref="D29:AG29" si="12">C29+1</f>
        <v>#VALUE!</v>
      </c>
      <c r="E29" s="29" t="e">
        <f t="shared" si="12"/>
        <v>#VALUE!</v>
      </c>
      <c r="F29" s="29" t="e">
        <f t="shared" si="12"/>
        <v>#VALUE!</v>
      </c>
      <c r="G29" s="29" t="e">
        <f t="shared" si="12"/>
        <v>#VALUE!</v>
      </c>
      <c r="H29" s="29" t="e">
        <f t="shared" si="12"/>
        <v>#VALUE!</v>
      </c>
      <c r="I29" s="29" t="e">
        <f t="shared" si="12"/>
        <v>#VALUE!</v>
      </c>
      <c r="J29" s="29" t="e">
        <f t="shared" si="12"/>
        <v>#VALUE!</v>
      </c>
      <c r="K29" s="29" t="e">
        <f t="shared" si="12"/>
        <v>#VALUE!</v>
      </c>
      <c r="L29" s="29" t="e">
        <f t="shared" si="12"/>
        <v>#VALUE!</v>
      </c>
      <c r="M29" s="29" t="e">
        <f t="shared" si="12"/>
        <v>#VALUE!</v>
      </c>
      <c r="N29" s="29" t="e">
        <f t="shared" si="12"/>
        <v>#VALUE!</v>
      </c>
      <c r="O29" s="29" t="e">
        <f t="shared" si="12"/>
        <v>#VALUE!</v>
      </c>
      <c r="P29" s="29" t="e">
        <f t="shared" si="12"/>
        <v>#VALUE!</v>
      </c>
      <c r="Q29" s="29" t="e">
        <f t="shared" si="12"/>
        <v>#VALUE!</v>
      </c>
      <c r="R29" s="29" t="e">
        <f t="shared" si="12"/>
        <v>#VALUE!</v>
      </c>
      <c r="S29" s="29" t="e">
        <f t="shared" si="12"/>
        <v>#VALUE!</v>
      </c>
      <c r="T29" s="29" t="e">
        <f t="shared" si="12"/>
        <v>#VALUE!</v>
      </c>
      <c r="U29" s="29" t="e">
        <f t="shared" si="12"/>
        <v>#VALUE!</v>
      </c>
      <c r="V29" s="29" t="e">
        <f t="shared" si="12"/>
        <v>#VALUE!</v>
      </c>
      <c r="W29" s="29" t="e">
        <f t="shared" si="12"/>
        <v>#VALUE!</v>
      </c>
      <c r="X29" s="29" t="e">
        <f t="shared" si="12"/>
        <v>#VALUE!</v>
      </c>
      <c r="Y29" s="29" t="e">
        <f t="shared" si="12"/>
        <v>#VALUE!</v>
      </c>
      <c r="Z29" s="29" t="e">
        <f t="shared" si="12"/>
        <v>#VALUE!</v>
      </c>
      <c r="AA29" s="29" t="e">
        <f t="shared" si="12"/>
        <v>#VALUE!</v>
      </c>
      <c r="AB29" s="29" t="e">
        <f t="shared" si="12"/>
        <v>#VALUE!</v>
      </c>
      <c r="AC29" s="29" t="e">
        <f t="shared" si="12"/>
        <v>#VALUE!</v>
      </c>
      <c r="AD29" s="29" t="e">
        <f t="shared" si="12"/>
        <v>#VALUE!</v>
      </c>
      <c r="AE29" s="29" t="e">
        <f t="shared" si="12"/>
        <v>#VALUE!</v>
      </c>
      <c r="AF29" s="29" t="e">
        <f t="shared" si="12"/>
        <v>#VALUE!</v>
      </c>
      <c r="AG29" s="29" t="e">
        <f t="shared" si="12"/>
        <v>#VALUE!</v>
      </c>
      <c r="AH29" s="100"/>
      <c r="AI29" s="111"/>
    </row>
    <row r="30" spans="2:38">
      <c r="B30" s="16" t="s">
        <v>24</v>
      </c>
      <c r="C30" s="30" t="str">
        <f>IF(EDATE(C9,1)&gt;$G$5,"",EDATE(C9,1))</f>
        <v/>
      </c>
      <c r="D30" s="29" t="e">
        <f t="shared" ref="D30:AG30" si="13">IF(D29&gt;$G$5,"",IF(C30=EOMONTH(DATE($C27,$D27,1),0),"",IF(C30="","",C30+1)))</f>
        <v>#VALUE!</v>
      </c>
      <c r="E30" s="29" t="e">
        <f t="shared" si="13"/>
        <v>#VALUE!</v>
      </c>
      <c r="F30" s="29" t="e">
        <f t="shared" si="13"/>
        <v>#VALUE!</v>
      </c>
      <c r="G30" s="29" t="e">
        <f t="shared" si="13"/>
        <v>#VALUE!</v>
      </c>
      <c r="H30" s="29" t="e">
        <f t="shared" si="13"/>
        <v>#VALUE!</v>
      </c>
      <c r="I30" s="29" t="e">
        <f t="shared" si="13"/>
        <v>#VALUE!</v>
      </c>
      <c r="J30" s="29" t="e">
        <f t="shared" si="13"/>
        <v>#VALUE!</v>
      </c>
      <c r="K30" s="29" t="e">
        <f t="shared" si="13"/>
        <v>#VALUE!</v>
      </c>
      <c r="L30" s="29" t="e">
        <f t="shared" si="13"/>
        <v>#VALUE!</v>
      </c>
      <c r="M30" s="29" t="e">
        <f t="shared" si="13"/>
        <v>#VALUE!</v>
      </c>
      <c r="N30" s="29" t="e">
        <f t="shared" si="13"/>
        <v>#VALUE!</v>
      </c>
      <c r="O30" s="29" t="e">
        <f t="shared" si="13"/>
        <v>#VALUE!</v>
      </c>
      <c r="P30" s="29" t="e">
        <f t="shared" si="13"/>
        <v>#VALUE!</v>
      </c>
      <c r="Q30" s="29" t="e">
        <f t="shared" si="13"/>
        <v>#VALUE!</v>
      </c>
      <c r="R30" s="29" t="e">
        <f t="shared" si="13"/>
        <v>#VALUE!</v>
      </c>
      <c r="S30" s="29" t="e">
        <f t="shared" si="13"/>
        <v>#VALUE!</v>
      </c>
      <c r="T30" s="29" t="e">
        <f t="shared" si="13"/>
        <v>#VALUE!</v>
      </c>
      <c r="U30" s="29" t="e">
        <f t="shared" si="13"/>
        <v>#VALUE!</v>
      </c>
      <c r="V30" s="29" t="e">
        <f t="shared" si="13"/>
        <v>#VALUE!</v>
      </c>
      <c r="W30" s="29" t="e">
        <f t="shared" si="13"/>
        <v>#VALUE!</v>
      </c>
      <c r="X30" s="29" t="e">
        <f t="shared" si="13"/>
        <v>#VALUE!</v>
      </c>
      <c r="Y30" s="29" t="e">
        <f t="shared" si="13"/>
        <v>#VALUE!</v>
      </c>
      <c r="Z30" s="29" t="e">
        <f t="shared" si="13"/>
        <v>#VALUE!</v>
      </c>
      <c r="AA30" s="29" t="e">
        <f t="shared" si="13"/>
        <v>#VALUE!</v>
      </c>
      <c r="AB30" s="29" t="e">
        <f t="shared" si="13"/>
        <v>#VALUE!</v>
      </c>
      <c r="AC30" s="29" t="e">
        <f t="shared" si="13"/>
        <v>#VALUE!</v>
      </c>
      <c r="AD30" s="29" t="e">
        <f t="shared" si="13"/>
        <v>#VALUE!</v>
      </c>
      <c r="AE30" s="29" t="e">
        <f t="shared" si="13"/>
        <v>#VALUE!</v>
      </c>
      <c r="AF30" s="29" t="e">
        <f t="shared" si="13"/>
        <v>#VALUE!</v>
      </c>
      <c r="AG30" s="29" t="e">
        <f t="shared" si="13"/>
        <v>#VALUE!</v>
      </c>
      <c r="AH30" s="95" t="s">
        <v>25</v>
      </c>
      <c r="AI30" s="105">
        <f>+COUNTIFS(C31:AG31,"土",C32:AG32,"")+COUNTIFS(C31:AG31,"日",C32:AG32,"")</f>
        <v>0</v>
      </c>
    </row>
    <row r="31" spans="2:38">
      <c r="B31" s="7" t="s">
        <v>26</v>
      </c>
      <c r="C31" s="20" t="str">
        <f t="shared" ref="C31:AG31" si="14">IFERROR(TEXT(WEEKDAY(+C30),"aaa"),"")</f>
        <v/>
      </c>
      <c r="D31" s="20" t="str">
        <f t="shared" si="14"/>
        <v/>
      </c>
      <c r="E31" s="20" t="str">
        <f t="shared" si="14"/>
        <v/>
      </c>
      <c r="F31" s="20" t="str">
        <f t="shared" si="14"/>
        <v/>
      </c>
      <c r="G31" s="20" t="str">
        <f t="shared" si="14"/>
        <v/>
      </c>
      <c r="H31" s="20" t="str">
        <f t="shared" si="14"/>
        <v/>
      </c>
      <c r="I31" s="20" t="str">
        <f t="shared" si="14"/>
        <v/>
      </c>
      <c r="J31" s="20" t="str">
        <f t="shared" si="14"/>
        <v/>
      </c>
      <c r="K31" s="20" t="str">
        <f t="shared" si="14"/>
        <v/>
      </c>
      <c r="L31" s="20" t="str">
        <f t="shared" si="14"/>
        <v/>
      </c>
      <c r="M31" s="20" t="str">
        <f t="shared" si="14"/>
        <v/>
      </c>
      <c r="N31" s="20" t="str">
        <f t="shared" si="14"/>
        <v/>
      </c>
      <c r="O31" s="20" t="str">
        <f t="shared" si="14"/>
        <v/>
      </c>
      <c r="P31" s="20" t="str">
        <f t="shared" si="14"/>
        <v/>
      </c>
      <c r="Q31" s="20" t="str">
        <f t="shared" si="14"/>
        <v/>
      </c>
      <c r="R31" s="20" t="str">
        <f t="shared" si="14"/>
        <v/>
      </c>
      <c r="S31" s="20" t="str">
        <f t="shared" si="14"/>
        <v/>
      </c>
      <c r="T31" s="20" t="str">
        <f t="shared" si="14"/>
        <v/>
      </c>
      <c r="U31" s="20" t="str">
        <f t="shared" si="14"/>
        <v/>
      </c>
      <c r="V31" s="20" t="str">
        <f t="shared" si="14"/>
        <v/>
      </c>
      <c r="W31" s="20" t="str">
        <f t="shared" si="14"/>
        <v/>
      </c>
      <c r="X31" s="20" t="str">
        <f t="shared" si="14"/>
        <v/>
      </c>
      <c r="Y31" s="20" t="str">
        <f t="shared" si="14"/>
        <v/>
      </c>
      <c r="Z31" s="20" t="str">
        <f t="shared" si="14"/>
        <v/>
      </c>
      <c r="AA31" s="20" t="str">
        <f t="shared" si="14"/>
        <v/>
      </c>
      <c r="AB31" s="20" t="str">
        <f t="shared" si="14"/>
        <v/>
      </c>
      <c r="AC31" s="20" t="str">
        <f t="shared" si="14"/>
        <v/>
      </c>
      <c r="AD31" s="20" t="str">
        <f t="shared" si="14"/>
        <v/>
      </c>
      <c r="AE31" s="20" t="str">
        <f t="shared" si="14"/>
        <v/>
      </c>
      <c r="AF31" s="20" t="str">
        <f t="shared" si="14"/>
        <v/>
      </c>
      <c r="AG31" s="20" t="str">
        <f t="shared" si="14"/>
        <v/>
      </c>
      <c r="AH31" s="95" t="s">
        <v>12</v>
      </c>
      <c r="AI31" s="105">
        <f>+COUNTIF(C32:AG32,"夏休")+COUNTIF(C32:AG32,"冬休")+COUNTIF(C32:AG32,"中止")</f>
        <v>0</v>
      </c>
    </row>
    <row r="32" spans="2:38" ht="13.5" customHeight="1">
      <c r="B32" s="8" t="s">
        <v>27</v>
      </c>
      <c r="C32" s="21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88"/>
      <c r="AH32" s="96" t="s">
        <v>4</v>
      </c>
      <c r="AI32" s="106">
        <f>COUNT(C30:AG30)-AI31</f>
        <v>0</v>
      </c>
    </row>
    <row r="33" spans="2:38" ht="13.5" customHeight="1">
      <c r="B33" s="9"/>
      <c r="C33" s="21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88"/>
      <c r="AH33" s="96" t="s">
        <v>29</v>
      </c>
      <c r="AI33" s="106">
        <f>+COUNTIF(C34:AG35,"休")</f>
        <v>0</v>
      </c>
      <c r="AJ33" s="113" t="e">
        <f>IF(AI34&gt;0.285,"",IF(AI33&lt;AI30,"←計画日数が足りません",""))</f>
        <v>#DIV/0!</v>
      </c>
    </row>
    <row r="34" spans="2:38" ht="13.5" customHeight="1">
      <c r="B34" s="10" t="s">
        <v>2</v>
      </c>
      <c r="C34" s="31"/>
      <c r="D34" s="40"/>
      <c r="E34" s="42"/>
      <c r="F34" s="42"/>
      <c r="G34" s="40"/>
      <c r="H34" s="35"/>
      <c r="I34" s="35"/>
      <c r="J34" s="35"/>
      <c r="K34" s="35"/>
      <c r="L34" s="42"/>
      <c r="M34" s="42"/>
      <c r="N34" s="40"/>
      <c r="O34" s="35"/>
      <c r="P34" s="35"/>
      <c r="Q34" s="35"/>
      <c r="R34" s="35"/>
      <c r="S34" s="42"/>
      <c r="T34" s="40"/>
      <c r="U34" s="40"/>
      <c r="V34" s="35"/>
      <c r="W34" s="35"/>
      <c r="X34" s="35"/>
      <c r="Y34" s="35"/>
      <c r="Z34" s="36"/>
      <c r="AA34" s="36"/>
      <c r="AB34" s="35"/>
      <c r="AC34" s="35"/>
      <c r="AD34" s="35"/>
      <c r="AE34" s="35"/>
      <c r="AF34" s="35"/>
      <c r="AG34" s="89"/>
      <c r="AH34" s="96" t="s">
        <v>30</v>
      </c>
      <c r="AI34" s="107" t="e">
        <f>+AI33/AI32</f>
        <v>#DIV/0!</v>
      </c>
    </row>
    <row r="35" spans="2:38">
      <c r="B35" s="10"/>
      <c r="C35" s="32"/>
      <c r="D35" s="41"/>
      <c r="E35" s="44"/>
      <c r="F35" s="44"/>
      <c r="G35" s="41"/>
      <c r="H35" s="35"/>
      <c r="I35" s="35"/>
      <c r="J35" s="35"/>
      <c r="K35" s="35"/>
      <c r="L35" s="44"/>
      <c r="M35" s="44"/>
      <c r="N35" s="41"/>
      <c r="O35" s="35"/>
      <c r="P35" s="35"/>
      <c r="Q35" s="35"/>
      <c r="R35" s="35"/>
      <c r="S35" s="44"/>
      <c r="T35" s="41"/>
      <c r="U35" s="41"/>
      <c r="V35" s="35"/>
      <c r="W35" s="35"/>
      <c r="X35" s="35"/>
      <c r="Y35" s="35"/>
      <c r="Z35" s="36"/>
      <c r="AA35" s="36"/>
      <c r="AB35" s="35"/>
      <c r="AC35" s="35"/>
      <c r="AD35" s="35"/>
      <c r="AE35" s="35"/>
      <c r="AF35" s="35"/>
      <c r="AG35" s="89"/>
      <c r="AH35" s="96" t="s">
        <v>7</v>
      </c>
      <c r="AI35" s="106">
        <f>+COUNTA(C36:AG37)</f>
        <v>0</v>
      </c>
    </row>
    <row r="36" spans="2:38">
      <c r="B36" s="11" t="s">
        <v>17</v>
      </c>
      <c r="C36" s="33"/>
      <c r="D36" s="42"/>
      <c r="E36" s="42"/>
      <c r="F36" s="42"/>
      <c r="G36" s="42"/>
      <c r="H36" s="36"/>
      <c r="I36" s="36"/>
      <c r="J36" s="36"/>
      <c r="K36" s="36"/>
      <c r="L36" s="42"/>
      <c r="M36" s="42"/>
      <c r="N36" s="42"/>
      <c r="O36" s="36"/>
      <c r="P36" s="36"/>
      <c r="Q36" s="36"/>
      <c r="R36" s="36"/>
      <c r="S36" s="42"/>
      <c r="T36" s="42"/>
      <c r="U36" s="42"/>
      <c r="V36" s="36"/>
      <c r="W36" s="36"/>
      <c r="X36" s="36"/>
      <c r="Y36" s="36"/>
      <c r="Z36" s="44"/>
      <c r="AA36" s="44"/>
      <c r="AB36" s="36"/>
      <c r="AC36" s="36"/>
      <c r="AD36" s="36"/>
      <c r="AE36" s="36"/>
      <c r="AF36" s="36"/>
      <c r="AG36" s="90"/>
      <c r="AH36" s="97" t="s">
        <v>31</v>
      </c>
      <c r="AI36" s="108" t="e">
        <f>+AI35/AI32</f>
        <v>#DIV/0!</v>
      </c>
      <c r="AL36" s="2">
        <f>+COUNTIF(C34:AG35,"休")</f>
        <v>0</v>
      </c>
    </row>
    <row r="37" spans="2:38">
      <c r="B37" s="12"/>
      <c r="C37" s="34"/>
      <c r="D37" s="43"/>
      <c r="E37" s="43"/>
      <c r="F37" s="43"/>
      <c r="G37" s="43"/>
      <c r="H37" s="37"/>
      <c r="I37" s="37"/>
      <c r="J37" s="37"/>
      <c r="K37" s="37"/>
      <c r="L37" s="43"/>
      <c r="M37" s="43"/>
      <c r="N37" s="43"/>
      <c r="O37" s="37"/>
      <c r="P37" s="37"/>
      <c r="Q37" s="37"/>
      <c r="R37" s="37"/>
      <c r="S37" s="43"/>
      <c r="T37" s="43"/>
      <c r="U37" s="43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91"/>
      <c r="AH37" s="98" t="s">
        <v>6</v>
      </c>
      <c r="AI37" s="109" t="str">
        <f>IF(7&gt;AI32,"対象外",IF(OR(AI36&gt;=0.285,AI35&gt;=AI30),"OK","NG"))</f>
        <v>対象外</v>
      </c>
      <c r="AJ37" s="113" t="str">
        <f>IF(AI37="対象外","←７日間に満たない期間は達成判定の対象外",IF(AI37="NG","←月単位未達成","←月単位達成"))</f>
        <v>←７日間に満たない期間は達成判定の対象外</v>
      </c>
      <c r="AL37" s="114" t="str">
        <f>IF(7&gt;AI32,"対象外",IF(AL36&gt;=AI30,"OK","NG"))</f>
        <v>対象外</v>
      </c>
    </row>
    <row r="38" spans="2:38" hidden="1">
      <c r="B38" s="13" t="s">
        <v>32</v>
      </c>
      <c r="C38" s="25" t="e">
        <f t="shared" ref="C38:AG38" si="15">IF(AND(DAY(C30)&gt;=22,DAY(C30)&lt;=28,C31="土"),1,0)</f>
        <v>#VALUE!</v>
      </c>
      <c r="D38" s="25" t="e">
        <f t="shared" si="15"/>
        <v>#VALUE!</v>
      </c>
      <c r="E38" s="25" t="e">
        <f t="shared" si="15"/>
        <v>#VALUE!</v>
      </c>
      <c r="F38" s="25" t="e">
        <f t="shared" si="15"/>
        <v>#VALUE!</v>
      </c>
      <c r="G38" s="25" t="e">
        <f t="shared" si="15"/>
        <v>#VALUE!</v>
      </c>
      <c r="H38" s="25" t="e">
        <f t="shared" si="15"/>
        <v>#VALUE!</v>
      </c>
      <c r="I38" s="25" t="e">
        <f t="shared" si="15"/>
        <v>#VALUE!</v>
      </c>
      <c r="J38" s="25" t="e">
        <f t="shared" si="15"/>
        <v>#VALUE!</v>
      </c>
      <c r="K38" s="25" t="e">
        <f t="shared" si="15"/>
        <v>#VALUE!</v>
      </c>
      <c r="L38" s="25" t="e">
        <f t="shared" si="15"/>
        <v>#VALUE!</v>
      </c>
      <c r="M38" s="25" t="e">
        <f t="shared" si="15"/>
        <v>#VALUE!</v>
      </c>
      <c r="N38" s="25" t="e">
        <f t="shared" si="15"/>
        <v>#VALUE!</v>
      </c>
      <c r="O38" s="25" t="e">
        <f t="shared" si="15"/>
        <v>#VALUE!</v>
      </c>
      <c r="P38" s="25" t="e">
        <f t="shared" si="15"/>
        <v>#VALUE!</v>
      </c>
      <c r="Q38" s="25" t="e">
        <f t="shared" si="15"/>
        <v>#VALUE!</v>
      </c>
      <c r="R38" s="25" t="e">
        <f t="shared" si="15"/>
        <v>#VALUE!</v>
      </c>
      <c r="S38" s="25" t="e">
        <f t="shared" si="15"/>
        <v>#VALUE!</v>
      </c>
      <c r="T38" s="25" t="e">
        <f t="shared" si="15"/>
        <v>#VALUE!</v>
      </c>
      <c r="U38" s="25" t="e">
        <f t="shared" si="15"/>
        <v>#VALUE!</v>
      </c>
      <c r="V38" s="25" t="e">
        <f t="shared" si="15"/>
        <v>#VALUE!</v>
      </c>
      <c r="W38" s="25" t="e">
        <f t="shared" si="15"/>
        <v>#VALUE!</v>
      </c>
      <c r="X38" s="25" t="e">
        <f t="shared" si="15"/>
        <v>#VALUE!</v>
      </c>
      <c r="Y38" s="25" t="e">
        <f t="shared" si="15"/>
        <v>#VALUE!</v>
      </c>
      <c r="Z38" s="25" t="e">
        <f t="shared" si="15"/>
        <v>#VALUE!</v>
      </c>
      <c r="AA38" s="25" t="e">
        <f t="shared" si="15"/>
        <v>#VALUE!</v>
      </c>
      <c r="AB38" s="25" t="e">
        <f t="shared" si="15"/>
        <v>#VALUE!</v>
      </c>
      <c r="AC38" s="25" t="e">
        <f t="shared" si="15"/>
        <v>#VALUE!</v>
      </c>
      <c r="AD38" s="25" t="e">
        <f t="shared" si="15"/>
        <v>#VALUE!</v>
      </c>
      <c r="AE38" s="25" t="e">
        <f t="shared" si="15"/>
        <v>#VALUE!</v>
      </c>
      <c r="AF38" s="25" t="e">
        <f t="shared" si="15"/>
        <v>#VALUE!</v>
      </c>
      <c r="AG38" s="25" t="e">
        <f t="shared" si="15"/>
        <v>#VALUE!</v>
      </c>
      <c r="AH38" s="99" t="s">
        <v>34</v>
      </c>
      <c r="AI38" s="110">
        <f t="shared" ref="AI38:AI45" si="16">_xlfn.AGGREGATE(9,6,C38:AG38)</f>
        <v>0</v>
      </c>
      <c r="AJ38" s="113"/>
    </row>
    <row r="39" spans="2:38" hidden="1">
      <c r="B39" s="13" t="s">
        <v>13</v>
      </c>
      <c r="C39" s="26" t="e">
        <f t="shared" ref="C39:AG39" si="17">IF(AND(DAY(C30)&gt;=22,DAY(C30)&lt;=28,C31="土",OR(C36="休",C36="雨")),1,0)</f>
        <v>#VALUE!</v>
      </c>
      <c r="D39" s="26" t="e">
        <f t="shared" si="17"/>
        <v>#VALUE!</v>
      </c>
      <c r="E39" s="26" t="e">
        <f t="shared" si="17"/>
        <v>#VALUE!</v>
      </c>
      <c r="F39" s="26" t="e">
        <f t="shared" si="17"/>
        <v>#VALUE!</v>
      </c>
      <c r="G39" s="26" t="e">
        <f t="shared" si="17"/>
        <v>#VALUE!</v>
      </c>
      <c r="H39" s="26" t="e">
        <f t="shared" si="17"/>
        <v>#VALUE!</v>
      </c>
      <c r="I39" s="26" t="e">
        <f t="shared" si="17"/>
        <v>#VALUE!</v>
      </c>
      <c r="J39" s="26" t="e">
        <f t="shared" si="17"/>
        <v>#VALUE!</v>
      </c>
      <c r="K39" s="26" t="e">
        <f t="shared" si="17"/>
        <v>#VALUE!</v>
      </c>
      <c r="L39" s="26" t="e">
        <f t="shared" si="17"/>
        <v>#VALUE!</v>
      </c>
      <c r="M39" s="26" t="e">
        <f t="shared" si="17"/>
        <v>#VALUE!</v>
      </c>
      <c r="N39" s="26" t="e">
        <f t="shared" si="17"/>
        <v>#VALUE!</v>
      </c>
      <c r="O39" s="26" t="e">
        <f t="shared" si="17"/>
        <v>#VALUE!</v>
      </c>
      <c r="P39" s="26" t="e">
        <f t="shared" si="17"/>
        <v>#VALUE!</v>
      </c>
      <c r="Q39" s="26" t="e">
        <f t="shared" si="17"/>
        <v>#VALUE!</v>
      </c>
      <c r="R39" s="26" t="e">
        <f t="shared" si="17"/>
        <v>#VALUE!</v>
      </c>
      <c r="S39" s="26" t="e">
        <f t="shared" si="17"/>
        <v>#VALUE!</v>
      </c>
      <c r="T39" s="26" t="e">
        <f t="shared" si="17"/>
        <v>#VALUE!</v>
      </c>
      <c r="U39" s="26" t="e">
        <f t="shared" si="17"/>
        <v>#VALUE!</v>
      </c>
      <c r="V39" s="26" t="e">
        <f t="shared" si="17"/>
        <v>#VALUE!</v>
      </c>
      <c r="W39" s="26" t="e">
        <f t="shared" si="17"/>
        <v>#VALUE!</v>
      </c>
      <c r="X39" s="26" t="e">
        <f t="shared" si="17"/>
        <v>#VALUE!</v>
      </c>
      <c r="Y39" s="26" t="e">
        <f t="shared" si="17"/>
        <v>#VALUE!</v>
      </c>
      <c r="Z39" s="26" t="e">
        <f t="shared" si="17"/>
        <v>#VALUE!</v>
      </c>
      <c r="AA39" s="26" t="e">
        <f t="shared" si="17"/>
        <v>#VALUE!</v>
      </c>
      <c r="AB39" s="26" t="e">
        <f t="shared" si="17"/>
        <v>#VALUE!</v>
      </c>
      <c r="AC39" s="26" t="e">
        <f t="shared" si="17"/>
        <v>#VALUE!</v>
      </c>
      <c r="AD39" s="26" t="e">
        <f t="shared" si="17"/>
        <v>#VALUE!</v>
      </c>
      <c r="AE39" s="26" t="e">
        <f t="shared" si="17"/>
        <v>#VALUE!</v>
      </c>
      <c r="AF39" s="26" t="e">
        <f t="shared" si="17"/>
        <v>#VALUE!</v>
      </c>
      <c r="AG39" s="26" t="e">
        <f t="shared" si="17"/>
        <v>#VALUE!</v>
      </c>
      <c r="AH39" s="99" t="s">
        <v>35</v>
      </c>
      <c r="AI39" s="110">
        <f t="shared" si="16"/>
        <v>0</v>
      </c>
      <c r="AJ39" s="113"/>
    </row>
    <row r="40" spans="2:38" hidden="1">
      <c r="B40" s="13" t="s">
        <v>37</v>
      </c>
      <c r="C40" s="25" t="e">
        <f t="shared" ref="C40:AG40" si="18">IF(AND(DAY(C30)&gt;=8,DAY(C30)&lt;=14,C31="土"),1,0)</f>
        <v>#VALUE!</v>
      </c>
      <c r="D40" s="25" t="e">
        <f t="shared" si="18"/>
        <v>#VALUE!</v>
      </c>
      <c r="E40" s="25" t="e">
        <f t="shared" si="18"/>
        <v>#VALUE!</v>
      </c>
      <c r="F40" s="25" t="e">
        <f t="shared" si="18"/>
        <v>#VALUE!</v>
      </c>
      <c r="G40" s="25" t="e">
        <f t="shared" si="18"/>
        <v>#VALUE!</v>
      </c>
      <c r="H40" s="25" t="e">
        <f t="shared" si="18"/>
        <v>#VALUE!</v>
      </c>
      <c r="I40" s="25" t="e">
        <f t="shared" si="18"/>
        <v>#VALUE!</v>
      </c>
      <c r="J40" s="25" t="e">
        <f t="shared" si="18"/>
        <v>#VALUE!</v>
      </c>
      <c r="K40" s="25" t="e">
        <f t="shared" si="18"/>
        <v>#VALUE!</v>
      </c>
      <c r="L40" s="25" t="e">
        <f t="shared" si="18"/>
        <v>#VALUE!</v>
      </c>
      <c r="M40" s="25" t="e">
        <f t="shared" si="18"/>
        <v>#VALUE!</v>
      </c>
      <c r="N40" s="25" t="e">
        <f t="shared" si="18"/>
        <v>#VALUE!</v>
      </c>
      <c r="O40" s="25" t="e">
        <f t="shared" si="18"/>
        <v>#VALUE!</v>
      </c>
      <c r="P40" s="25" t="e">
        <f t="shared" si="18"/>
        <v>#VALUE!</v>
      </c>
      <c r="Q40" s="25" t="e">
        <f t="shared" si="18"/>
        <v>#VALUE!</v>
      </c>
      <c r="R40" s="25" t="e">
        <f t="shared" si="18"/>
        <v>#VALUE!</v>
      </c>
      <c r="S40" s="25" t="e">
        <f t="shared" si="18"/>
        <v>#VALUE!</v>
      </c>
      <c r="T40" s="25" t="e">
        <f t="shared" si="18"/>
        <v>#VALUE!</v>
      </c>
      <c r="U40" s="25" t="e">
        <f t="shared" si="18"/>
        <v>#VALUE!</v>
      </c>
      <c r="V40" s="25" t="e">
        <f t="shared" si="18"/>
        <v>#VALUE!</v>
      </c>
      <c r="W40" s="25" t="e">
        <f t="shared" si="18"/>
        <v>#VALUE!</v>
      </c>
      <c r="X40" s="25" t="e">
        <f t="shared" si="18"/>
        <v>#VALUE!</v>
      </c>
      <c r="Y40" s="25" t="e">
        <f t="shared" si="18"/>
        <v>#VALUE!</v>
      </c>
      <c r="Z40" s="25" t="e">
        <f t="shared" si="18"/>
        <v>#VALUE!</v>
      </c>
      <c r="AA40" s="25" t="e">
        <f t="shared" si="18"/>
        <v>#VALUE!</v>
      </c>
      <c r="AB40" s="25" t="e">
        <f t="shared" si="18"/>
        <v>#VALUE!</v>
      </c>
      <c r="AC40" s="25" t="e">
        <f t="shared" si="18"/>
        <v>#VALUE!</v>
      </c>
      <c r="AD40" s="25" t="e">
        <f t="shared" si="18"/>
        <v>#VALUE!</v>
      </c>
      <c r="AE40" s="25" t="e">
        <f t="shared" si="18"/>
        <v>#VALUE!</v>
      </c>
      <c r="AF40" s="25" t="e">
        <f t="shared" si="18"/>
        <v>#VALUE!</v>
      </c>
      <c r="AG40" s="25" t="e">
        <f t="shared" si="18"/>
        <v>#VALUE!</v>
      </c>
      <c r="AH40" s="99" t="s">
        <v>34</v>
      </c>
      <c r="AI40" s="110">
        <f t="shared" si="16"/>
        <v>0</v>
      </c>
      <c r="AJ40" s="113"/>
    </row>
    <row r="41" spans="2:38" hidden="1">
      <c r="B41" s="13" t="s">
        <v>38</v>
      </c>
      <c r="C41" s="26" t="e">
        <f t="shared" ref="C41:AG41" si="19">IF(AND(DAY(C30)&gt;=8,DAY(C30)&lt;=14,C31="土",OR(C36="休",C36="雨")),1,0)</f>
        <v>#VALUE!</v>
      </c>
      <c r="D41" s="26" t="e">
        <f t="shared" si="19"/>
        <v>#VALUE!</v>
      </c>
      <c r="E41" s="26" t="e">
        <f t="shared" si="19"/>
        <v>#VALUE!</v>
      </c>
      <c r="F41" s="26" t="e">
        <f t="shared" si="19"/>
        <v>#VALUE!</v>
      </c>
      <c r="G41" s="26" t="e">
        <f t="shared" si="19"/>
        <v>#VALUE!</v>
      </c>
      <c r="H41" s="26" t="e">
        <f t="shared" si="19"/>
        <v>#VALUE!</v>
      </c>
      <c r="I41" s="26" t="e">
        <f t="shared" si="19"/>
        <v>#VALUE!</v>
      </c>
      <c r="J41" s="26" t="e">
        <f t="shared" si="19"/>
        <v>#VALUE!</v>
      </c>
      <c r="K41" s="26" t="e">
        <f t="shared" si="19"/>
        <v>#VALUE!</v>
      </c>
      <c r="L41" s="26" t="e">
        <f t="shared" si="19"/>
        <v>#VALUE!</v>
      </c>
      <c r="M41" s="26" t="e">
        <f t="shared" si="19"/>
        <v>#VALUE!</v>
      </c>
      <c r="N41" s="26" t="e">
        <f t="shared" si="19"/>
        <v>#VALUE!</v>
      </c>
      <c r="O41" s="26" t="e">
        <f t="shared" si="19"/>
        <v>#VALUE!</v>
      </c>
      <c r="P41" s="26" t="e">
        <f t="shared" si="19"/>
        <v>#VALUE!</v>
      </c>
      <c r="Q41" s="26" t="e">
        <f t="shared" si="19"/>
        <v>#VALUE!</v>
      </c>
      <c r="R41" s="26" t="e">
        <f t="shared" si="19"/>
        <v>#VALUE!</v>
      </c>
      <c r="S41" s="26" t="e">
        <f t="shared" si="19"/>
        <v>#VALUE!</v>
      </c>
      <c r="T41" s="26" t="e">
        <f t="shared" si="19"/>
        <v>#VALUE!</v>
      </c>
      <c r="U41" s="26" t="e">
        <f t="shared" si="19"/>
        <v>#VALUE!</v>
      </c>
      <c r="V41" s="26" t="e">
        <f t="shared" si="19"/>
        <v>#VALUE!</v>
      </c>
      <c r="W41" s="26" t="e">
        <f t="shared" si="19"/>
        <v>#VALUE!</v>
      </c>
      <c r="X41" s="26" t="e">
        <f t="shared" si="19"/>
        <v>#VALUE!</v>
      </c>
      <c r="Y41" s="26" t="e">
        <f t="shared" si="19"/>
        <v>#VALUE!</v>
      </c>
      <c r="Z41" s="26" t="e">
        <f t="shared" si="19"/>
        <v>#VALUE!</v>
      </c>
      <c r="AA41" s="26" t="e">
        <f t="shared" si="19"/>
        <v>#VALUE!</v>
      </c>
      <c r="AB41" s="26" t="e">
        <f t="shared" si="19"/>
        <v>#VALUE!</v>
      </c>
      <c r="AC41" s="26" t="e">
        <f t="shared" si="19"/>
        <v>#VALUE!</v>
      </c>
      <c r="AD41" s="26" t="e">
        <f t="shared" si="19"/>
        <v>#VALUE!</v>
      </c>
      <c r="AE41" s="26" t="e">
        <f t="shared" si="19"/>
        <v>#VALUE!</v>
      </c>
      <c r="AF41" s="26" t="e">
        <f t="shared" si="19"/>
        <v>#VALUE!</v>
      </c>
      <c r="AG41" s="26" t="e">
        <f t="shared" si="19"/>
        <v>#VALUE!</v>
      </c>
      <c r="AH41" s="99" t="s">
        <v>35</v>
      </c>
      <c r="AI41" s="110">
        <f t="shared" si="16"/>
        <v>0</v>
      </c>
      <c r="AJ41" s="113"/>
    </row>
    <row r="42" spans="2:38" hidden="1">
      <c r="B42" s="13" t="s">
        <v>33</v>
      </c>
      <c r="C42" s="25" t="e">
        <f t="shared" ref="C42:AG42" si="20">IF(AND(DAY(C30)&gt;=22,DAY(C30)&lt;=28,C31="日"),1,0)</f>
        <v>#VALUE!</v>
      </c>
      <c r="D42" s="25" t="e">
        <f t="shared" si="20"/>
        <v>#VALUE!</v>
      </c>
      <c r="E42" s="25" t="e">
        <f t="shared" si="20"/>
        <v>#VALUE!</v>
      </c>
      <c r="F42" s="25" t="e">
        <f t="shared" si="20"/>
        <v>#VALUE!</v>
      </c>
      <c r="G42" s="25" t="e">
        <f t="shared" si="20"/>
        <v>#VALUE!</v>
      </c>
      <c r="H42" s="25" t="e">
        <f t="shared" si="20"/>
        <v>#VALUE!</v>
      </c>
      <c r="I42" s="25" t="e">
        <f t="shared" si="20"/>
        <v>#VALUE!</v>
      </c>
      <c r="J42" s="25" t="e">
        <f t="shared" si="20"/>
        <v>#VALUE!</v>
      </c>
      <c r="K42" s="25" t="e">
        <f t="shared" si="20"/>
        <v>#VALUE!</v>
      </c>
      <c r="L42" s="25" t="e">
        <f t="shared" si="20"/>
        <v>#VALUE!</v>
      </c>
      <c r="M42" s="25" t="e">
        <f t="shared" si="20"/>
        <v>#VALUE!</v>
      </c>
      <c r="N42" s="25" t="e">
        <f t="shared" si="20"/>
        <v>#VALUE!</v>
      </c>
      <c r="O42" s="25" t="e">
        <f t="shared" si="20"/>
        <v>#VALUE!</v>
      </c>
      <c r="P42" s="25" t="e">
        <f t="shared" si="20"/>
        <v>#VALUE!</v>
      </c>
      <c r="Q42" s="25" t="e">
        <f t="shared" si="20"/>
        <v>#VALUE!</v>
      </c>
      <c r="R42" s="25" t="e">
        <f t="shared" si="20"/>
        <v>#VALUE!</v>
      </c>
      <c r="S42" s="25" t="e">
        <f t="shared" si="20"/>
        <v>#VALUE!</v>
      </c>
      <c r="T42" s="25" t="e">
        <f t="shared" si="20"/>
        <v>#VALUE!</v>
      </c>
      <c r="U42" s="25" t="e">
        <f t="shared" si="20"/>
        <v>#VALUE!</v>
      </c>
      <c r="V42" s="25" t="e">
        <f t="shared" si="20"/>
        <v>#VALUE!</v>
      </c>
      <c r="W42" s="25" t="e">
        <f t="shared" si="20"/>
        <v>#VALUE!</v>
      </c>
      <c r="X42" s="25" t="e">
        <f t="shared" si="20"/>
        <v>#VALUE!</v>
      </c>
      <c r="Y42" s="25" t="e">
        <f t="shared" si="20"/>
        <v>#VALUE!</v>
      </c>
      <c r="Z42" s="25" t="e">
        <f t="shared" si="20"/>
        <v>#VALUE!</v>
      </c>
      <c r="AA42" s="25" t="e">
        <f t="shared" si="20"/>
        <v>#VALUE!</v>
      </c>
      <c r="AB42" s="25" t="e">
        <f t="shared" si="20"/>
        <v>#VALUE!</v>
      </c>
      <c r="AC42" s="25" t="e">
        <f t="shared" si="20"/>
        <v>#VALUE!</v>
      </c>
      <c r="AD42" s="25" t="e">
        <f t="shared" si="20"/>
        <v>#VALUE!</v>
      </c>
      <c r="AE42" s="25" t="e">
        <f t="shared" si="20"/>
        <v>#VALUE!</v>
      </c>
      <c r="AF42" s="25" t="e">
        <f t="shared" si="20"/>
        <v>#VALUE!</v>
      </c>
      <c r="AG42" s="25" t="e">
        <f t="shared" si="20"/>
        <v>#VALUE!</v>
      </c>
      <c r="AH42" s="99" t="s">
        <v>34</v>
      </c>
      <c r="AI42" s="110">
        <f t="shared" si="16"/>
        <v>0</v>
      </c>
      <c r="AJ42" s="113"/>
    </row>
    <row r="43" spans="2:38" hidden="1">
      <c r="B43" s="13" t="s">
        <v>39</v>
      </c>
      <c r="C43" s="26" t="e">
        <f t="shared" ref="C43:AG43" si="21">IF(AND(DAY(C30)&gt;=22,DAY(C30)&lt;=28,C31="日",OR(C36="休",C36="雨")),1,0)</f>
        <v>#VALUE!</v>
      </c>
      <c r="D43" s="26" t="e">
        <f t="shared" si="21"/>
        <v>#VALUE!</v>
      </c>
      <c r="E43" s="26" t="e">
        <f t="shared" si="21"/>
        <v>#VALUE!</v>
      </c>
      <c r="F43" s="26" t="e">
        <f t="shared" si="21"/>
        <v>#VALUE!</v>
      </c>
      <c r="G43" s="26" t="e">
        <f t="shared" si="21"/>
        <v>#VALUE!</v>
      </c>
      <c r="H43" s="26" t="e">
        <f t="shared" si="21"/>
        <v>#VALUE!</v>
      </c>
      <c r="I43" s="26" t="e">
        <f t="shared" si="21"/>
        <v>#VALUE!</v>
      </c>
      <c r="J43" s="26" t="e">
        <f t="shared" si="21"/>
        <v>#VALUE!</v>
      </c>
      <c r="K43" s="26" t="e">
        <f t="shared" si="21"/>
        <v>#VALUE!</v>
      </c>
      <c r="L43" s="26" t="e">
        <f t="shared" si="21"/>
        <v>#VALUE!</v>
      </c>
      <c r="M43" s="26" t="e">
        <f t="shared" si="21"/>
        <v>#VALUE!</v>
      </c>
      <c r="N43" s="26" t="e">
        <f t="shared" si="21"/>
        <v>#VALUE!</v>
      </c>
      <c r="O43" s="26" t="e">
        <f t="shared" si="21"/>
        <v>#VALUE!</v>
      </c>
      <c r="P43" s="26" t="e">
        <f t="shared" si="21"/>
        <v>#VALUE!</v>
      </c>
      <c r="Q43" s="26" t="e">
        <f t="shared" si="21"/>
        <v>#VALUE!</v>
      </c>
      <c r="R43" s="26" t="e">
        <f t="shared" si="21"/>
        <v>#VALUE!</v>
      </c>
      <c r="S43" s="26" t="e">
        <f t="shared" si="21"/>
        <v>#VALUE!</v>
      </c>
      <c r="T43" s="26" t="e">
        <f t="shared" si="21"/>
        <v>#VALUE!</v>
      </c>
      <c r="U43" s="26" t="e">
        <f t="shared" si="21"/>
        <v>#VALUE!</v>
      </c>
      <c r="V43" s="26" t="e">
        <f t="shared" si="21"/>
        <v>#VALUE!</v>
      </c>
      <c r="W43" s="26" t="e">
        <f t="shared" si="21"/>
        <v>#VALUE!</v>
      </c>
      <c r="X43" s="26" t="e">
        <f t="shared" si="21"/>
        <v>#VALUE!</v>
      </c>
      <c r="Y43" s="26" t="e">
        <f t="shared" si="21"/>
        <v>#VALUE!</v>
      </c>
      <c r="Z43" s="26" t="e">
        <f t="shared" si="21"/>
        <v>#VALUE!</v>
      </c>
      <c r="AA43" s="26" t="e">
        <f t="shared" si="21"/>
        <v>#VALUE!</v>
      </c>
      <c r="AB43" s="26" t="e">
        <f t="shared" si="21"/>
        <v>#VALUE!</v>
      </c>
      <c r="AC43" s="26" t="e">
        <f t="shared" si="21"/>
        <v>#VALUE!</v>
      </c>
      <c r="AD43" s="26" t="e">
        <f t="shared" si="21"/>
        <v>#VALUE!</v>
      </c>
      <c r="AE43" s="26" t="e">
        <f t="shared" si="21"/>
        <v>#VALUE!</v>
      </c>
      <c r="AF43" s="26" t="e">
        <f t="shared" si="21"/>
        <v>#VALUE!</v>
      </c>
      <c r="AG43" s="26" t="e">
        <f t="shared" si="21"/>
        <v>#VALUE!</v>
      </c>
      <c r="AH43" s="99" t="s">
        <v>35</v>
      </c>
      <c r="AI43" s="110">
        <f t="shared" si="16"/>
        <v>0</v>
      </c>
      <c r="AJ43" s="113"/>
    </row>
    <row r="44" spans="2:38" hidden="1">
      <c r="B44" s="13" t="s">
        <v>40</v>
      </c>
      <c r="C44" s="25" t="e">
        <f t="shared" ref="C44:AG44" si="22">IF(AND(DAY(C30)&gt;=8,DAY(C30)&lt;=14,C31="日"),1,0)</f>
        <v>#VALUE!</v>
      </c>
      <c r="D44" s="25" t="e">
        <f t="shared" si="22"/>
        <v>#VALUE!</v>
      </c>
      <c r="E44" s="25" t="e">
        <f t="shared" si="22"/>
        <v>#VALUE!</v>
      </c>
      <c r="F44" s="25" t="e">
        <f t="shared" si="22"/>
        <v>#VALUE!</v>
      </c>
      <c r="G44" s="25" t="e">
        <f t="shared" si="22"/>
        <v>#VALUE!</v>
      </c>
      <c r="H44" s="25" t="e">
        <f t="shared" si="22"/>
        <v>#VALUE!</v>
      </c>
      <c r="I44" s="25" t="e">
        <f t="shared" si="22"/>
        <v>#VALUE!</v>
      </c>
      <c r="J44" s="25" t="e">
        <f t="shared" si="22"/>
        <v>#VALUE!</v>
      </c>
      <c r="K44" s="25" t="e">
        <f t="shared" si="22"/>
        <v>#VALUE!</v>
      </c>
      <c r="L44" s="25" t="e">
        <f t="shared" si="22"/>
        <v>#VALUE!</v>
      </c>
      <c r="M44" s="25" t="e">
        <f t="shared" si="22"/>
        <v>#VALUE!</v>
      </c>
      <c r="N44" s="25" t="e">
        <f t="shared" si="22"/>
        <v>#VALUE!</v>
      </c>
      <c r="O44" s="25" t="e">
        <f t="shared" si="22"/>
        <v>#VALUE!</v>
      </c>
      <c r="P44" s="25" t="e">
        <f t="shared" si="22"/>
        <v>#VALUE!</v>
      </c>
      <c r="Q44" s="25" t="e">
        <f t="shared" si="22"/>
        <v>#VALUE!</v>
      </c>
      <c r="R44" s="25" t="e">
        <f t="shared" si="22"/>
        <v>#VALUE!</v>
      </c>
      <c r="S44" s="25" t="e">
        <f t="shared" si="22"/>
        <v>#VALUE!</v>
      </c>
      <c r="T44" s="25" t="e">
        <f t="shared" si="22"/>
        <v>#VALUE!</v>
      </c>
      <c r="U44" s="25" t="e">
        <f t="shared" si="22"/>
        <v>#VALUE!</v>
      </c>
      <c r="V44" s="25" t="e">
        <f t="shared" si="22"/>
        <v>#VALUE!</v>
      </c>
      <c r="W44" s="25" t="e">
        <f t="shared" si="22"/>
        <v>#VALUE!</v>
      </c>
      <c r="X44" s="25" t="e">
        <f t="shared" si="22"/>
        <v>#VALUE!</v>
      </c>
      <c r="Y44" s="25" t="e">
        <f t="shared" si="22"/>
        <v>#VALUE!</v>
      </c>
      <c r="Z44" s="25" t="e">
        <f t="shared" si="22"/>
        <v>#VALUE!</v>
      </c>
      <c r="AA44" s="25" t="e">
        <f t="shared" si="22"/>
        <v>#VALUE!</v>
      </c>
      <c r="AB44" s="25" t="e">
        <f t="shared" si="22"/>
        <v>#VALUE!</v>
      </c>
      <c r="AC44" s="25" t="e">
        <f t="shared" si="22"/>
        <v>#VALUE!</v>
      </c>
      <c r="AD44" s="25" t="e">
        <f t="shared" si="22"/>
        <v>#VALUE!</v>
      </c>
      <c r="AE44" s="25" t="e">
        <f t="shared" si="22"/>
        <v>#VALUE!</v>
      </c>
      <c r="AF44" s="25" t="e">
        <f t="shared" si="22"/>
        <v>#VALUE!</v>
      </c>
      <c r="AG44" s="25" t="e">
        <f t="shared" si="22"/>
        <v>#VALUE!</v>
      </c>
      <c r="AH44" s="99" t="s">
        <v>34</v>
      </c>
      <c r="AI44" s="110">
        <f t="shared" si="16"/>
        <v>0</v>
      </c>
      <c r="AJ44" s="113"/>
    </row>
    <row r="45" spans="2:38" hidden="1">
      <c r="B45" s="13" t="s">
        <v>41</v>
      </c>
      <c r="C45" s="26" t="e">
        <f t="shared" ref="C45:AG45" si="23">IF(AND(DAY(C30)&gt;=8,DAY(C30)&lt;=14,C31="日",OR(C36="休",C36="雨")),1,0)</f>
        <v>#VALUE!</v>
      </c>
      <c r="D45" s="26" t="e">
        <f t="shared" si="23"/>
        <v>#VALUE!</v>
      </c>
      <c r="E45" s="26" t="e">
        <f t="shared" si="23"/>
        <v>#VALUE!</v>
      </c>
      <c r="F45" s="26" t="e">
        <f t="shared" si="23"/>
        <v>#VALUE!</v>
      </c>
      <c r="G45" s="26" t="e">
        <f t="shared" si="23"/>
        <v>#VALUE!</v>
      </c>
      <c r="H45" s="26" t="e">
        <f t="shared" si="23"/>
        <v>#VALUE!</v>
      </c>
      <c r="I45" s="26" t="e">
        <f t="shared" si="23"/>
        <v>#VALUE!</v>
      </c>
      <c r="J45" s="26" t="e">
        <f t="shared" si="23"/>
        <v>#VALUE!</v>
      </c>
      <c r="K45" s="26" t="e">
        <f t="shared" si="23"/>
        <v>#VALUE!</v>
      </c>
      <c r="L45" s="26" t="e">
        <f t="shared" si="23"/>
        <v>#VALUE!</v>
      </c>
      <c r="M45" s="26" t="e">
        <f t="shared" si="23"/>
        <v>#VALUE!</v>
      </c>
      <c r="N45" s="26" t="e">
        <f t="shared" si="23"/>
        <v>#VALUE!</v>
      </c>
      <c r="O45" s="26" t="e">
        <f t="shared" si="23"/>
        <v>#VALUE!</v>
      </c>
      <c r="P45" s="26" t="e">
        <f t="shared" si="23"/>
        <v>#VALUE!</v>
      </c>
      <c r="Q45" s="26" t="e">
        <f t="shared" si="23"/>
        <v>#VALUE!</v>
      </c>
      <c r="R45" s="26" t="e">
        <f t="shared" si="23"/>
        <v>#VALUE!</v>
      </c>
      <c r="S45" s="26" t="e">
        <f t="shared" si="23"/>
        <v>#VALUE!</v>
      </c>
      <c r="T45" s="26" t="e">
        <f t="shared" si="23"/>
        <v>#VALUE!</v>
      </c>
      <c r="U45" s="26" t="e">
        <f t="shared" si="23"/>
        <v>#VALUE!</v>
      </c>
      <c r="V45" s="26" t="e">
        <f t="shared" si="23"/>
        <v>#VALUE!</v>
      </c>
      <c r="W45" s="26" t="e">
        <f t="shared" si="23"/>
        <v>#VALUE!</v>
      </c>
      <c r="X45" s="26" t="e">
        <f t="shared" si="23"/>
        <v>#VALUE!</v>
      </c>
      <c r="Y45" s="26" t="e">
        <f t="shared" si="23"/>
        <v>#VALUE!</v>
      </c>
      <c r="Z45" s="26" t="e">
        <f t="shared" si="23"/>
        <v>#VALUE!</v>
      </c>
      <c r="AA45" s="26" t="e">
        <f t="shared" si="23"/>
        <v>#VALUE!</v>
      </c>
      <c r="AB45" s="26" t="e">
        <f t="shared" si="23"/>
        <v>#VALUE!</v>
      </c>
      <c r="AC45" s="26" t="e">
        <f t="shared" si="23"/>
        <v>#VALUE!</v>
      </c>
      <c r="AD45" s="26" t="e">
        <f t="shared" si="23"/>
        <v>#VALUE!</v>
      </c>
      <c r="AE45" s="26" t="e">
        <f t="shared" si="23"/>
        <v>#VALUE!</v>
      </c>
      <c r="AF45" s="26" t="e">
        <f t="shared" si="23"/>
        <v>#VALUE!</v>
      </c>
      <c r="AG45" s="26" t="e">
        <f t="shared" si="23"/>
        <v>#VALUE!</v>
      </c>
      <c r="AH45" s="99" t="s">
        <v>35</v>
      </c>
      <c r="AI45" s="110">
        <f t="shared" si="16"/>
        <v>0</v>
      </c>
      <c r="AJ45" s="113"/>
    </row>
    <row r="46" spans="2:38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</row>
    <row r="47" spans="2:38">
      <c r="C47" s="2" t="e">
        <f>YEAR(C50)</f>
        <v>#VALUE!</v>
      </c>
      <c r="D47" s="2" t="e">
        <f>MONTH(C50)</f>
        <v>#VALUE!</v>
      </c>
    </row>
    <row r="48" spans="2:38">
      <c r="B48" s="14" t="s">
        <v>1</v>
      </c>
      <c r="C48" s="28" t="e">
        <f>C50</f>
        <v>#VALUE!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03"/>
    </row>
    <row r="49" spans="2:38" hidden="1">
      <c r="B49" s="15"/>
      <c r="C49" s="29" t="e">
        <f>DATE($C47,$D47,1)</f>
        <v>#VALUE!</v>
      </c>
      <c r="D49" s="29" t="e">
        <f t="shared" ref="D49:AG49" si="24">C49+1</f>
        <v>#VALUE!</v>
      </c>
      <c r="E49" s="29" t="e">
        <f t="shared" si="24"/>
        <v>#VALUE!</v>
      </c>
      <c r="F49" s="29" t="e">
        <f t="shared" si="24"/>
        <v>#VALUE!</v>
      </c>
      <c r="G49" s="29" t="e">
        <f t="shared" si="24"/>
        <v>#VALUE!</v>
      </c>
      <c r="H49" s="29" t="e">
        <f t="shared" si="24"/>
        <v>#VALUE!</v>
      </c>
      <c r="I49" s="29" t="e">
        <f t="shared" si="24"/>
        <v>#VALUE!</v>
      </c>
      <c r="J49" s="29" t="e">
        <f t="shared" si="24"/>
        <v>#VALUE!</v>
      </c>
      <c r="K49" s="29" t="e">
        <f t="shared" si="24"/>
        <v>#VALUE!</v>
      </c>
      <c r="L49" s="29" t="e">
        <f t="shared" si="24"/>
        <v>#VALUE!</v>
      </c>
      <c r="M49" s="29" t="e">
        <f t="shared" si="24"/>
        <v>#VALUE!</v>
      </c>
      <c r="N49" s="29" t="e">
        <f t="shared" si="24"/>
        <v>#VALUE!</v>
      </c>
      <c r="O49" s="29" t="e">
        <f t="shared" si="24"/>
        <v>#VALUE!</v>
      </c>
      <c r="P49" s="29" t="e">
        <f t="shared" si="24"/>
        <v>#VALUE!</v>
      </c>
      <c r="Q49" s="29" t="e">
        <f t="shared" si="24"/>
        <v>#VALUE!</v>
      </c>
      <c r="R49" s="29" t="e">
        <f t="shared" si="24"/>
        <v>#VALUE!</v>
      </c>
      <c r="S49" s="29" t="e">
        <f t="shared" si="24"/>
        <v>#VALUE!</v>
      </c>
      <c r="T49" s="29" t="e">
        <f t="shared" si="24"/>
        <v>#VALUE!</v>
      </c>
      <c r="U49" s="29" t="e">
        <f t="shared" si="24"/>
        <v>#VALUE!</v>
      </c>
      <c r="V49" s="29" t="e">
        <f t="shared" si="24"/>
        <v>#VALUE!</v>
      </c>
      <c r="W49" s="29" t="e">
        <f t="shared" si="24"/>
        <v>#VALUE!</v>
      </c>
      <c r="X49" s="29" t="e">
        <f t="shared" si="24"/>
        <v>#VALUE!</v>
      </c>
      <c r="Y49" s="29" t="e">
        <f t="shared" si="24"/>
        <v>#VALUE!</v>
      </c>
      <c r="Z49" s="29" t="e">
        <f t="shared" si="24"/>
        <v>#VALUE!</v>
      </c>
      <c r="AA49" s="29" t="e">
        <f t="shared" si="24"/>
        <v>#VALUE!</v>
      </c>
      <c r="AB49" s="29" t="e">
        <f t="shared" si="24"/>
        <v>#VALUE!</v>
      </c>
      <c r="AC49" s="29" t="e">
        <f t="shared" si="24"/>
        <v>#VALUE!</v>
      </c>
      <c r="AD49" s="29" t="e">
        <f t="shared" si="24"/>
        <v>#VALUE!</v>
      </c>
      <c r="AE49" s="29" t="e">
        <f t="shared" si="24"/>
        <v>#VALUE!</v>
      </c>
      <c r="AF49" s="29" t="e">
        <f t="shared" si="24"/>
        <v>#VALUE!</v>
      </c>
      <c r="AG49" s="29" t="e">
        <f t="shared" si="24"/>
        <v>#VALUE!</v>
      </c>
      <c r="AH49" s="100"/>
      <c r="AI49" s="111"/>
    </row>
    <row r="50" spans="2:38">
      <c r="B50" s="16" t="s">
        <v>24</v>
      </c>
      <c r="C50" s="30" t="e">
        <f>IF(EDATE(C29,1)&gt;$G$5,"",EDATE(C29,1))</f>
        <v>#VALUE!</v>
      </c>
      <c r="D50" s="29" t="e">
        <f t="shared" ref="D50:AG50" si="25">IF(D49&gt;$G$5,"",IF(C50=EOMONTH(DATE($C47,$D47,1),0),"",IF(C50="","",C50+1)))</f>
        <v>#VALUE!</v>
      </c>
      <c r="E50" s="29" t="e">
        <f t="shared" si="25"/>
        <v>#VALUE!</v>
      </c>
      <c r="F50" s="29" t="e">
        <f t="shared" si="25"/>
        <v>#VALUE!</v>
      </c>
      <c r="G50" s="29" t="e">
        <f t="shared" si="25"/>
        <v>#VALUE!</v>
      </c>
      <c r="H50" s="29" t="e">
        <f t="shared" si="25"/>
        <v>#VALUE!</v>
      </c>
      <c r="I50" s="29" t="e">
        <f t="shared" si="25"/>
        <v>#VALUE!</v>
      </c>
      <c r="J50" s="29" t="e">
        <f t="shared" si="25"/>
        <v>#VALUE!</v>
      </c>
      <c r="K50" s="29" t="e">
        <f t="shared" si="25"/>
        <v>#VALUE!</v>
      </c>
      <c r="L50" s="29" t="e">
        <f t="shared" si="25"/>
        <v>#VALUE!</v>
      </c>
      <c r="M50" s="29" t="e">
        <f t="shared" si="25"/>
        <v>#VALUE!</v>
      </c>
      <c r="N50" s="29" t="e">
        <f t="shared" si="25"/>
        <v>#VALUE!</v>
      </c>
      <c r="O50" s="29" t="e">
        <f t="shared" si="25"/>
        <v>#VALUE!</v>
      </c>
      <c r="P50" s="29" t="e">
        <f t="shared" si="25"/>
        <v>#VALUE!</v>
      </c>
      <c r="Q50" s="29" t="e">
        <f t="shared" si="25"/>
        <v>#VALUE!</v>
      </c>
      <c r="R50" s="29" t="e">
        <f t="shared" si="25"/>
        <v>#VALUE!</v>
      </c>
      <c r="S50" s="29" t="e">
        <f t="shared" si="25"/>
        <v>#VALUE!</v>
      </c>
      <c r="T50" s="29" t="e">
        <f t="shared" si="25"/>
        <v>#VALUE!</v>
      </c>
      <c r="U50" s="29" t="e">
        <f t="shared" si="25"/>
        <v>#VALUE!</v>
      </c>
      <c r="V50" s="29" t="e">
        <f t="shared" si="25"/>
        <v>#VALUE!</v>
      </c>
      <c r="W50" s="29" t="e">
        <f t="shared" si="25"/>
        <v>#VALUE!</v>
      </c>
      <c r="X50" s="29" t="e">
        <f t="shared" si="25"/>
        <v>#VALUE!</v>
      </c>
      <c r="Y50" s="29" t="e">
        <f t="shared" si="25"/>
        <v>#VALUE!</v>
      </c>
      <c r="Z50" s="29" t="e">
        <f t="shared" si="25"/>
        <v>#VALUE!</v>
      </c>
      <c r="AA50" s="29" t="e">
        <f t="shared" si="25"/>
        <v>#VALUE!</v>
      </c>
      <c r="AB50" s="29" t="e">
        <f t="shared" si="25"/>
        <v>#VALUE!</v>
      </c>
      <c r="AC50" s="29" t="e">
        <f t="shared" si="25"/>
        <v>#VALUE!</v>
      </c>
      <c r="AD50" s="29" t="e">
        <f t="shared" si="25"/>
        <v>#VALUE!</v>
      </c>
      <c r="AE50" s="29" t="e">
        <f t="shared" si="25"/>
        <v>#VALUE!</v>
      </c>
      <c r="AF50" s="29" t="e">
        <f t="shared" si="25"/>
        <v>#VALUE!</v>
      </c>
      <c r="AG50" s="29" t="e">
        <f t="shared" si="25"/>
        <v>#VALUE!</v>
      </c>
      <c r="AH50" s="95" t="s">
        <v>25</v>
      </c>
      <c r="AI50" s="105">
        <f>+COUNTIFS(C51:AG51,"土",C52:AG52,"")+COUNTIFS(C51:AG51,"日",C52:AG52,"")</f>
        <v>0</v>
      </c>
    </row>
    <row r="51" spans="2:38">
      <c r="B51" s="7" t="s">
        <v>26</v>
      </c>
      <c r="C51" s="20" t="str">
        <f t="shared" ref="C51:AG51" si="26">IFERROR(TEXT(WEEKDAY(+C50),"aaa"),"")</f>
        <v/>
      </c>
      <c r="D51" s="20" t="str">
        <f t="shared" si="26"/>
        <v/>
      </c>
      <c r="E51" s="20" t="str">
        <f t="shared" si="26"/>
        <v/>
      </c>
      <c r="F51" s="20" t="str">
        <f t="shared" si="26"/>
        <v/>
      </c>
      <c r="G51" s="20" t="str">
        <f t="shared" si="26"/>
        <v/>
      </c>
      <c r="H51" s="20" t="str">
        <f t="shared" si="26"/>
        <v/>
      </c>
      <c r="I51" s="20" t="str">
        <f t="shared" si="26"/>
        <v/>
      </c>
      <c r="J51" s="20" t="str">
        <f t="shared" si="26"/>
        <v/>
      </c>
      <c r="K51" s="20" t="str">
        <f t="shared" si="26"/>
        <v/>
      </c>
      <c r="L51" s="20" t="str">
        <f t="shared" si="26"/>
        <v/>
      </c>
      <c r="M51" s="20" t="str">
        <f t="shared" si="26"/>
        <v/>
      </c>
      <c r="N51" s="20" t="str">
        <f t="shared" si="26"/>
        <v/>
      </c>
      <c r="O51" s="20" t="str">
        <f t="shared" si="26"/>
        <v/>
      </c>
      <c r="P51" s="20" t="str">
        <f t="shared" si="26"/>
        <v/>
      </c>
      <c r="Q51" s="20" t="str">
        <f t="shared" si="26"/>
        <v/>
      </c>
      <c r="R51" s="20" t="str">
        <f t="shared" si="26"/>
        <v/>
      </c>
      <c r="S51" s="20" t="str">
        <f t="shared" si="26"/>
        <v/>
      </c>
      <c r="T51" s="20" t="str">
        <f t="shared" si="26"/>
        <v/>
      </c>
      <c r="U51" s="20" t="str">
        <f t="shared" si="26"/>
        <v/>
      </c>
      <c r="V51" s="20" t="str">
        <f t="shared" si="26"/>
        <v/>
      </c>
      <c r="W51" s="20" t="str">
        <f t="shared" si="26"/>
        <v/>
      </c>
      <c r="X51" s="20" t="str">
        <f t="shared" si="26"/>
        <v/>
      </c>
      <c r="Y51" s="20" t="str">
        <f t="shared" si="26"/>
        <v/>
      </c>
      <c r="Z51" s="20" t="str">
        <f t="shared" si="26"/>
        <v/>
      </c>
      <c r="AA51" s="20" t="str">
        <f t="shared" si="26"/>
        <v/>
      </c>
      <c r="AB51" s="20" t="str">
        <f t="shared" si="26"/>
        <v/>
      </c>
      <c r="AC51" s="20" t="str">
        <f t="shared" si="26"/>
        <v/>
      </c>
      <c r="AD51" s="20" t="str">
        <f t="shared" si="26"/>
        <v/>
      </c>
      <c r="AE51" s="20" t="str">
        <f t="shared" si="26"/>
        <v/>
      </c>
      <c r="AF51" s="20" t="str">
        <f t="shared" si="26"/>
        <v/>
      </c>
      <c r="AG51" s="20" t="str">
        <f t="shared" si="26"/>
        <v/>
      </c>
      <c r="AH51" s="95" t="s">
        <v>12</v>
      </c>
      <c r="AI51" s="105">
        <f>+COUNTIF(C52:AG52,"夏休")+COUNTIF(C52:AG52,"冬休")+COUNTIF(C52:AG52,"中止")</f>
        <v>0</v>
      </c>
    </row>
    <row r="52" spans="2:38" ht="13.5" customHeight="1">
      <c r="B52" s="8" t="s">
        <v>27</v>
      </c>
      <c r="C52" s="21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88"/>
      <c r="AH52" s="96" t="s">
        <v>4</v>
      </c>
      <c r="AI52" s="106">
        <f>COUNT(C50:AG50)-AI51</f>
        <v>0</v>
      </c>
    </row>
    <row r="53" spans="2:38" ht="13.5" customHeight="1">
      <c r="B53" s="9"/>
      <c r="C53" s="21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88"/>
      <c r="AH53" s="96" t="s">
        <v>29</v>
      </c>
      <c r="AI53" s="106">
        <f>+COUNTIF(C54:AG55,"休")</f>
        <v>0</v>
      </c>
      <c r="AJ53" s="113" t="e">
        <f>IF(AI54&gt;0.285,"",IF(AI53&lt;AI50,"←計画日数が足りません",""))</f>
        <v>#DIV/0!</v>
      </c>
    </row>
    <row r="54" spans="2:38" ht="13.5" customHeight="1">
      <c r="B54" s="10" t="s">
        <v>2</v>
      </c>
      <c r="C54" s="22"/>
      <c r="D54" s="35"/>
      <c r="E54" s="35"/>
      <c r="F54" s="35"/>
      <c r="G54" s="35"/>
      <c r="H54" s="35"/>
      <c r="I54" s="35"/>
      <c r="J54" s="36"/>
      <c r="K54" s="35"/>
      <c r="L54" s="35"/>
      <c r="M54" s="35"/>
      <c r="N54" s="35"/>
      <c r="O54" s="35"/>
      <c r="P54" s="35"/>
      <c r="Q54" s="36"/>
      <c r="R54" s="35"/>
      <c r="S54" s="35"/>
      <c r="T54" s="35"/>
      <c r="U54" s="35"/>
      <c r="V54" s="35"/>
      <c r="W54" s="35"/>
      <c r="X54" s="36"/>
      <c r="Y54" s="35"/>
      <c r="Z54" s="35"/>
      <c r="AA54" s="35"/>
      <c r="AB54" s="35"/>
      <c r="AC54" s="35"/>
      <c r="AD54" s="35"/>
      <c r="AE54" s="36"/>
      <c r="AF54" s="35"/>
      <c r="AG54" s="89"/>
      <c r="AH54" s="96" t="s">
        <v>30</v>
      </c>
      <c r="AI54" s="107" t="e">
        <f>+AI53/AI52</f>
        <v>#DIV/0!</v>
      </c>
    </row>
    <row r="55" spans="2:38">
      <c r="B55" s="10"/>
      <c r="C55" s="22"/>
      <c r="D55" s="35"/>
      <c r="E55" s="35"/>
      <c r="F55" s="35"/>
      <c r="G55" s="35"/>
      <c r="H55" s="35"/>
      <c r="I55" s="35"/>
      <c r="J55" s="36"/>
      <c r="K55" s="35"/>
      <c r="L55" s="35"/>
      <c r="M55" s="35"/>
      <c r="N55" s="35"/>
      <c r="O55" s="35"/>
      <c r="P55" s="35"/>
      <c r="Q55" s="36"/>
      <c r="R55" s="35"/>
      <c r="S55" s="35"/>
      <c r="T55" s="35"/>
      <c r="U55" s="35"/>
      <c r="V55" s="35"/>
      <c r="W55" s="35"/>
      <c r="X55" s="36"/>
      <c r="Y55" s="35"/>
      <c r="Z55" s="35"/>
      <c r="AA55" s="35"/>
      <c r="AB55" s="35"/>
      <c r="AC55" s="35"/>
      <c r="AD55" s="35"/>
      <c r="AE55" s="36"/>
      <c r="AF55" s="35"/>
      <c r="AG55" s="89"/>
      <c r="AH55" s="96" t="s">
        <v>7</v>
      </c>
      <c r="AI55" s="106">
        <f>+COUNTA(C56:AG57)</f>
        <v>0</v>
      </c>
    </row>
    <row r="56" spans="2:38">
      <c r="B56" s="11" t="s">
        <v>17</v>
      </c>
      <c r="C56" s="23"/>
      <c r="D56" s="36"/>
      <c r="E56" s="36"/>
      <c r="F56" s="36"/>
      <c r="G56" s="36"/>
      <c r="H56" s="36"/>
      <c r="I56" s="36"/>
      <c r="J56" s="44"/>
      <c r="K56" s="36"/>
      <c r="L56" s="36"/>
      <c r="M56" s="36"/>
      <c r="N56" s="36"/>
      <c r="O56" s="36"/>
      <c r="P56" s="36"/>
      <c r="Q56" s="44"/>
      <c r="R56" s="36"/>
      <c r="S56" s="36"/>
      <c r="T56" s="36"/>
      <c r="U56" s="36"/>
      <c r="V56" s="36"/>
      <c r="W56" s="36"/>
      <c r="X56" s="44"/>
      <c r="Y56" s="36"/>
      <c r="Z56" s="36"/>
      <c r="AA56" s="36"/>
      <c r="AB56" s="36"/>
      <c r="AC56" s="36"/>
      <c r="AD56" s="36"/>
      <c r="AE56" s="44"/>
      <c r="AF56" s="36"/>
      <c r="AG56" s="90"/>
      <c r="AH56" s="97" t="s">
        <v>31</v>
      </c>
      <c r="AI56" s="108" t="e">
        <f>+AI55/AI52</f>
        <v>#DIV/0!</v>
      </c>
      <c r="AL56" s="2">
        <f>+COUNTIF(C54:AG55,"休")</f>
        <v>0</v>
      </c>
    </row>
    <row r="57" spans="2:38">
      <c r="B57" s="12"/>
      <c r="C57" s="24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91"/>
      <c r="AH57" s="98" t="s">
        <v>6</v>
      </c>
      <c r="AI57" s="109" t="str">
        <f>IF(7&gt;AI52,"対象外",IF(OR(AI56&gt;=0.285,AI55&gt;=AI50),"OK","NG"))</f>
        <v>対象外</v>
      </c>
      <c r="AJ57" s="113" t="str">
        <f>IF(AI57="対象外","←７日間に満たない期間は達成判定の対象外",IF(AI57="NG","←月単位未達成","←月単位達成"))</f>
        <v>←７日間に満たない期間は達成判定の対象外</v>
      </c>
      <c r="AL57" s="114" t="str">
        <f>IF(7&gt;AI52,"対象外",IF(AL56&gt;=AI50,"OK","NG"))</f>
        <v>対象外</v>
      </c>
    </row>
    <row r="58" spans="2:38" hidden="1">
      <c r="B58" s="13" t="s">
        <v>32</v>
      </c>
      <c r="C58" s="25" t="e">
        <f t="shared" ref="C58:AG58" si="27">IF(AND(DAY(C50)&gt;=22,DAY(C50)&lt;=28,C51="土"),1,0)</f>
        <v>#VALUE!</v>
      </c>
      <c r="D58" s="25" t="e">
        <f t="shared" si="27"/>
        <v>#VALUE!</v>
      </c>
      <c r="E58" s="25" t="e">
        <f t="shared" si="27"/>
        <v>#VALUE!</v>
      </c>
      <c r="F58" s="25" t="e">
        <f t="shared" si="27"/>
        <v>#VALUE!</v>
      </c>
      <c r="G58" s="25" t="e">
        <f t="shared" si="27"/>
        <v>#VALUE!</v>
      </c>
      <c r="H58" s="25" t="e">
        <f t="shared" si="27"/>
        <v>#VALUE!</v>
      </c>
      <c r="I58" s="25" t="e">
        <f t="shared" si="27"/>
        <v>#VALUE!</v>
      </c>
      <c r="J58" s="25" t="e">
        <f t="shared" si="27"/>
        <v>#VALUE!</v>
      </c>
      <c r="K58" s="25" t="e">
        <f t="shared" si="27"/>
        <v>#VALUE!</v>
      </c>
      <c r="L58" s="25" t="e">
        <f t="shared" si="27"/>
        <v>#VALUE!</v>
      </c>
      <c r="M58" s="25" t="e">
        <f t="shared" si="27"/>
        <v>#VALUE!</v>
      </c>
      <c r="N58" s="25" t="e">
        <f t="shared" si="27"/>
        <v>#VALUE!</v>
      </c>
      <c r="O58" s="25" t="e">
        <f t="shared" si="27"/>
        <v>#VALUE!</v>
      </c>
      <c r="P58" s="25" t="e">
        <f t="shared" si="27"/>
        <v>#VALUE!</v>
      </c>
      <c r="Q58" s="25" t="e">
        <f t="shared" si="27"/>
        <v>#VALUE!</v>
      </c>
      <c r="R58" s="25" t="e">
        <f t="shared" si="27"/>
        <v>#VALUE!</v>
      </c>
      <c r="S58" s="25" t="e">
        <f t="shared" si="27"/>
        <v>#VALUE!</v>
      </c>
      <c r="T58" s="25" t="e">
        <f t="shared" si="27"/>
        <v>#VALUE!</v>
      </c>
      <c r="U58" s="25" t="e">
        <f t="shared" si="27"/>
        <v>#VALUE!</v>
      </c>
      <c r="V58" s="25" t="e">
        <f t="shared" si="27"/>
        <v>#VALUE!</v>
      </c>
      <c r="W58" s="25" t="e">
        <f t="shared" si="27"/>
        <v>#VALUE!</v>
      </c>
      <c r="X58" s="25" t="e">
        <f t="shared" si="27"/>
        <v>#VALUE!</v>
      </c>
      <c r="Y58" s="25" t="e">
        <f t="shared" si="27"/>
        <v>#VALUE!</v>
      </c>
      <c r="Z58" s="25" t="e">
        <f t="shared" si="27"/>
        <v>#VALUE!</v>
      </c>
      <c r="AA58" s="25" t="e">
        <f t="shared" si="27"/>
        <v>#VALUE!</v>
      </c>
      <c r="AB58" s="25" t="e">
        <f t="shared" si="27"/>
        <v>#VALUE!</v>
      </c>
      <c r="AC58" s="25" t="e">
        <f t="shared" si="27"/>
        <v>#VALUE!</v>
      </c>
      <c r="AD58" s="25" t="e">
        <f t="shared" si="27"/>
        <v>#VALUE!</v>
      </c>
      <c r="AE58" s="25" t="e">
        <f t="shared" si="27"/>
        <v>#VALUE!</v>
      </c>
      <c r="AF58" s="25" t="e">
        <f t="shared" si="27"/>
        <v>#VALUE!</v>
      </c>
      <c r="AG58" s="25" t="e">
        <f t="shared" si="27"/>
        <v>#VALUE!</v>
      </c>
      <c r="AH58" s="99" t="s">
        <v>34</v>
      </c>
      <c r="AI58" s="110">
        <f t="shared" ref="AI58:AI65" si="28">_xlfn.AGGREGATE(9,6,C58:AG58)</f>
        <v>0</v>
      </c>
      <c r="AJ58" s="113"/>
    </row>
    <row r="59" spans="2:38" hidden="1">
      <c r="B59" s="13" t="s">
        <v>13</v>
      </c>
      <c r="C59" s="26" t="e">
        <f t="shared" ref="C59:AG59" si="29">IF(AND(DAY(C50)&gt;=22,DAY(C50)&lt;=28,C51="土",OR(C56="休",C56="雨")),1,0)</f>
        <v>#VALUE!</v>
      </c>
      <c r="D59" s="26" t="e">
        <f t="shared" si="29"/>
        <v>#VALUE!</v>
      </c>
      <c r="E59" s="26" t="e">
        <f t="shared" si="29"/>
        <v>#VALUE!</v>
      </c>
      <c r="F59" s="26" t="e">
        <f t="shared" si="29"/>
        <v>#VALUE!</v>
      </c>
      <c r="G59" s="26" t="e">
        <f t="shared" si="29"/>
        <v>#VALUE!</v>
      </c>
      <c r="H59" s="26" t="e">
        <f t="shared" si="29"/>
        <v>#VALUE!</v>
      </c>
      <c r="I59" s="26" t="e">
        <f t="shared" si="29"/>
        <v>#VALUE!</v>
      </c>
      <c r="J59" s="26" t="e">
        <f t="shared" si="29"/>
        <v>#VALUE!</v>
      </c>
      <c r="K59" s="26" t="e">
        <f t="shared" si="29"/>
        <v>#VALUE!</v>
      </c>
      <c r="L59" s="26" t="e">
        <f t="shared" si="29"/>
        <v>#VALUE!</v>
      </c>
      <c r="M59" s="26" t="e">
        <f t="shared" si="29"/>
        <v>#VALUE!</v>
      </c>
      <c r="N59" s="26" t="e">
        <f t="shared" si="29"/>
        <v>#VALUE!</v>
      </c>
      <c r="O59" s="26" t="e">
        <f t="shared" si="29"/>
        <v>#VALUE!</v>
      </c>
      <c r="P59" s="26" t="e">
        <f t="shared" si="29"/>
        <v>#VALUE!</v>
      </c>
      <c r="Q59" s="26" t="e">
        <f t="shared" si="29"/>
        <v>#VALUE!</v>
      </c>
      <c r="R59" s="26" t="e">
        <f t="shared" si="29"/>
        <v>#VALUE!</v>
      </c>
      <c r="S59" s="26" t="e">
        <f t="shared" si="29"/>
        <v>#VALUE!</v>
      </c>
      <c r="T59" s="26" t="e">
        <f t="shared" si="29"/>
        <v>#VALUE!</v>
      </c>
      <c r="U59" s="26" t="e">
        <f t="shared" si="29"/>
        <v>#VALUE!</v>
      </c>
      <c r="V59" s="26" t="e">
        <f t="shared" si="29"/>
        <v>#VALUE!</v>
      </c>
      <c r="W59" s="26" t="e">
        <f t="shared" si="29"/>
        <v>#VALUE!</v>
      </c>
      <c r="X59" s="26" t="e">
        <f t="shared" si="29"/>
        <v>#VALUE!</v>
      </c>
      <c r="Y59" s="26" t="e">
        <f t="shared" si="29"/>
        <v>#VALUE!</v>
      </c>
      <c r="Z59" s="26" t="e">
        <f t="shared" si="29"/>
        <v>#VALUE!</v>
      </c>
      <c r="AA59" s="26" t="e">
        <f t="shared" si="29"/>
        <v>#VALUE!</v>
      </c>
      <c r="AB59" s="26" t="e">
        <f t="shared" si="29"/>
        <v>#VALUE!</v>
      </c>
      <c r="AC59" s="26" t="e">
        <f t="shared" si="29"/>
        <v>#VALUE!</v>
      </c>
      <c r="AD59" s="26" t="e">
        <f t="shared" si="29"/>
        <v>#VALUE!</v>
      </c>
      <c r="AE59" s="26" t="e">
        <f t="shared" si="29"/>
        <v>#VALUE!</v>
      </c>
      <c r="AF59" s="26" t="e">
        <f t="shared" si="29"/>
        <v>#VALUE!</v>
      </c>
      <c r="AG59" s="26" t="e">
        <f t="shared" si="29"/>
        <v>#VALUE!</v>
      </c>
      <c r="AH59" s="99" t="s">
        <v>35</v>
      </c>
      <c r="AI59" s="110">
        <f t="shared" si="28"/>
        <v>0</v>
      </c>
      <c r="AJ59" s="113"/>
    </row>
    <row r="60" spans="2:38" hidden="1">
      <c r="B60" s="13" t="s">
        <v>37</v>
      </c>
      <c r="C60" s="25" t="e">
        <f t="shared" ref="C60:AG60" si="30">IF(AND(DAY(C50)&gt;=8,DAY(C50)&lt;=14,C51="土"),1,0)</f>
        <v>#VALUE!</v>
      </c>
      <c r="D60" s="25" t="e">
        <f t="shared" si="30"/>
        <v>#VALUE!</v>
      </c>
      <c r="E60" s="25" t="e">
        <f t="shared" si="30"/>
        <v>#VALUE!</v>
      </c>
      <c r="F60" s="25" t="e">
        <f t="shared" si="30"/>
        <v>#VALUE!</v>
      </c>
      <c r="G60" s="25" t="e">
        <f t="shared" si="30"/>
        <v>#VALUE!</v>
      </c>
      <c r="H60" s="25" t="e">
        <f t="shared" si="30"/>
        <v>#VALUE!</v>
      </c>
      <c r="I60" s="25" t="e">
        <f t="shared" si="30"/>
        <v>#VALUE!</v>
      </c>
      <c r="J60" s="25" t="e">
        <f t="shared" si="30"/>
        <v>#VALUE!</v>
      </c>
      <c r="K60" s="25" t="e">
        <f t="shared" si="30"/>
        <v>#VALUE!</v>
      </c>
      <c r="L60" s="25" t="e">
        <f t="shared" si="30"/>
        <v>#VALUE!</v>
      </c>
      <c r="M60" s="25" t="e">
        <f t="shared" si="30"/>
        <v>#VALUE!</v>
      </c>
      <c r="N60" s="25" t="e">
        <f t="shared" si="30"/>
        <v>#VALUE!</v>
      </c>
      <c r="O60" s="25" t="e">
        <f t="shared" si="30"/>
        <v>#VALUE!</v>
      </c>
      <c r="P60" s="25" t="e">
        <f t="shared" si="30"/>
        <v>#VALUE!</v>
      </c>
      <c r="Q60" s="25" t="e">
        <f t="shared" si="30"/>
        <v>#VALUE!</v>
      </c>
      <c r="R60" s="25" t="e">
        <f t="shared" si="30"/>
        <v>#VALUE!</v>
      </c>
      <c r="S60" s="25" t="e">
        <f t="shared" si="30"/>
        <v>#VALUE!</v>
      </c>
      <c r="T60" s="25" t="e">
        <f t="shared" si="30"/>
        <v>#VALUE!</v>
      </c>
      <c r="U60" s="25" t="e">
        <f t="shared" si="30"/>
        <v>#VALUE!</v>
      </c>
      <c r="V60" s="25" t="e">
        <f t="shared" si="30"/>
        <v>#VALUE!</v>
      </c>
      <c r="W60" s="25" t="e">
        <f t="shared" si="30"/>
        <v>#VALUE!</v>
      </c>
      <c r="X60" s="25" t="e">
        <f t="shared" si="30"/>
        <v>#VALUE!</v>
      </c>
      <c r="Y60" s="25" t="e">
        <f t="shared" si="30"/>
        <v>#VALUE!</v>
      </c>
      <c r="Z60" s="25" t="e">
        <f t="shared" si="30"/>
        <v>#VALUE!</v>
      </c>
      <c r="AA60" s="25" t="e">
        <f t="shared" si="30"/>
        <v>#VALUE!</v>
      </c>
      <c r="AB60" s="25" t="e">
        <f t="shared" si="30"/>
        <v>#VALUE!</v>
      </c>
      <c r="AC60" s="25" t="e">
        <f t="shared" si="30"/>
        <v>#VALUE!</v>
      </c>
      <c r="AD60" s="25" t="e">
        <f t="shared" si="30"/>
        <v>#VALUE!</v>
      </c>
      <c r="AE60" s="25" t="e">
        <f t="shared" si="30"/>
        <v>#VALUE!</v>
      </c>
      <c r="AF60" s="25" t="e">
        <f t="shared" si="30"/>
        <v>#VALUE!</v>
      </c>
      <c r="AG60" s="25" t="e">
        <f t="shared" si="30"/>
        <v>#VALUE!</v>
      </c>
      <c r="AH60" s="99" t="s">
        <v>34</v>
      </c>
      <c r="AI60" s="110">
        <f t="shared" si="28"/>
        <v>0</v>
      </c>
      <c r="AJ60" s="113"/>
    </row>
    <row r="61" spans="2:38" hidden="1">
      <c r="B61" s="13" t="s">
        <v>38</v>
      </c>
      <c r="C61" s="26" t="e">
        <f t="shared" ref="C61:AG61" si="31">IF(AND(DAY(C50)&gt;=8,DAY(C50)&lt;=14,C51="土",OR(C56="休",C56="雨")),1,0)</f>
        <v>#VALUE!</v>
      </c>
      <c r="D61" s="26" t="e">
        <f t="shared" si="31"/>
        <v>#VALUE!</v>
      </c>
      <c r="E61" s="26" t="e">
        <f t="shared" si="31"/>
        <v>#VALUE!</v>
      </c>
      <c r="F61" s="26" t="e">
        <f t="shared" si="31"/>
        <v>#VALUE!</v>
      </c>
      <c r="G61" s="26" t="e">
        <f t="shared" si="31"/>
        <v>#VALUE!</v>
      </c>
      <c r="H61" s="26" t="e">
        <f t="shared" si="31"/>
        <v>#VALUE!</v>
      </c>
      <c r="I61" s="26" t="e">
        <f t="shared" si="31"/>
        <v>#VALUE!</v>
      </c>
      <c r="J61" s="26" t="e">
        <f t="shared" si="31"/>
        <v>#VALUE!</v>
      </c>
      <c r="K61" s="26" t="e">
        <f t="shared" si="31"/>
        <v>#VALUE!</v>
      </c>
      <c r="L61" s="26" t="e">
        <f t="shared" si="31"/>
        <v>#VALUE!</v>
      </c>
      <c r="M61" s="26" t="e">
        <f t="shared" si="31"/>
        <v>#VALUE!</v>
      </c>
      <c r="N61" s="26" t="e">
        <f t="shared" si="31"/>
        <v>#VALUE!</v>
      </c>
      <c r="O61" s="26" t="e">
        <f t="shared" si="31"/>
        <v>#VALUE!</v>
      </c>
      <c r="P61" s="26" t="e">
        <f t="shared" si="31"/>
        <v>#VALUE!</v>
      </c>
      <c r="Q61" s="26" t="e">
        <f t="shared" si="31"/>
        <v>#VALUE!</v>
      </c>
      <c r="R61" s="26" t="e">
        <f t="shared" si="31"/>
        <v>#VALUE!</v>
      </c>
      <c r="S61" s="26" t="e">
        <f t="shared" si="31"/>
        <v>#VALUE!</v>
      </c>
      <c r="T61" s="26" t="e">
        <f t="shared" si="31"/>
        <v>#VALUE!</v>
      </c>
      <c r="U61" s="26" t="e">
        <f t="shared" si="31"/>
        <v>#VALUE!</v>
      </c>
      <c r="V61" s="26" t="e">
        <f t="shared" si="31"/>
        <v>#VALUE!</v>
      </c>
      <c r="W61" s="26" t="e">
        <f t="shared" si="31"/>
        <v>#VALUE!</v>
      </c>
      <c r="X61" s="26" t="e">
        <f t="shared" si="31"/>
        <v>#VALUE!</v>
      </c>
      <c r="Y61" s="26" t="e">
        <f t="shared" si="31"/>
        <v>#VALUE!</v>
      </c>
      <c r="Z61" s="26" t="e">
        <f t="shared" si="31"/>
        <v>#VALUE!</v>
      </c>
      <c r="AA61" s="26" t="e">
        <f t="shared" si="31"/>
        <v>#VALUE!</v>
      </c>
      <c r="AB61" s="26" t="e">
        <f t="shared" si="31"/>
        <v>#VALUE!</v>
      </c>
      <c r="AC61" s="26" t="e">
        <f t="shared" si="31"/>
        <v>#VALUE!</v>
      </c>
      <c r="AD61" s="26" t="e">
        <f t="shared" si="31"/>
        <v>#VALUE!</v>
      </c>
      <c r="AE61" s="26" t="e">
        <f t="shared" si="31"/>
        <v>#VALUE!</v>
      </c>
      <c r="AF61" s="26" t="e">
        <f t="shared" si="31"/>
        <v>#VALUE!</v>
      </c>
      <c r="AG61" s="26" t="e">
        <f t="shared" si="31"/>
        <v>#VALUE!</v>
      </c>
      <c r="AH61" s="99" t="s">
        <v>35</v>
      </c>
      <c r="AI61" s="110">
        <f t="shared" si="28"/>
        <v>0</v>
      </c>
      <c r="AJ61" s="113"/>
    </row>
    <row r="62" spans="2:38" hidden="1">
      <c r="B62" s="13" t="s">
        <v>33</v>
      </c>
      <c r="C62" s="25" t="e">
        <f t="shared" ref="C62:AG62" si="32">IF(AND(DAY(C50)&gt;=22,DAY(C50)&lt;=28,C51="日"),1,0)</f>
        <v>#VALUE!</v>
      </c>
      <c r="D62" s="25" t="e">
        <f t="shared" si="32"/>
        <v>#VALUE!</v>
      </c>
      <c r="E62" s="25" t="e">
        <f t="shared" si="32"/>
        <v>#VALUE!</v>
      </c>
      <c r="F62" s="25" t="e">
        <f t="shared" si="32"/>
        <v>#VALUE!</v>
      </c>
      <c r="G62" s="25" t="e">
        <f t="shared" si="32"/>
        <v>#VALUE!</v>
      </c>
      <c r="H62" s="25" t="e">
        <f t="shared" si="32"/>
        <v>#VALUE!</v>
      </c>
      <c r="I62" s="25" t="e">
        <f t="shared" si="32"/>
        <v>#VALUE!</v>
      </c>
      <c r="J62" s="25" t="e">
        <f t="shared" si="32"/>
        <v>#VALUE!</v>
      </c>
      <c r="K62" s="25" t="e">
        <f t="shared" si="32"/>
        <v>#VALUE!</v>
      </c>
      <c r="L62" s="25" t="e">
        <f t="shared" si="32"/>
        <v>#VALUE!</v>
      </c>
      <c r="M62" s="25" t="e">
        <f t="shared" si="32"/>
        <v>#VALUE!</v>
      </c>
      <c r="N62" s="25" t="e">
        <f t="shared" si="32"/>
        <v>#VALUE!</v>
      </c>
      <c r="O62" s="25" t="e">
        <f t="shared" si="32"/>
        <v>#VALUE!</v>
      </c>
      <c r="P62" s="25" t="e">
        <f t="shared" si="32"/>
        <v>#VALUE!</v>
      </c>
      <c r="Q62" s="25" t="e">
        <f t="shared" si="32"/>
        <v>#VALUE!</v>
      </c>
      <c r="R62" s="25" t="e">
        <f t="shared" si="32"/>
        <v>#VALUE!</v>
      </c>
      <c r="S62" s="25" t="e">
        <f t="shared" si="32"/>
        <v>#VALUE!</v>
      </c>
      <c r="T62" s="25" t="e">
        <f t="shared" si="32"/>
        <v>#VALUE!</v>
      </c>
      <c r="U62" s="25" t="e">
        <f t="shared" si="32"/>
        <v>#VALUE!</v>
      </c>
      <c r="V62" s="25" t="e">
        <f t="shared" si="32"/>
        <v>#VALUE!</v>
      </c>
      <c r="W62" s="25" t="e">
        <f t="shared" si="32"/>
        <v>#VALUE!</v>
      </c>
      <c r="X62" s="25" t="e">
        <f t="shared" si="32"/>
        <v>#VALUE!</v>
      </c>
      <c r="Y62" s="25" t="e">
        <f t="shared" si="32"/>
        <v>#VALUE!</v>
      </c>
      <c r="Z62" s="25" t="e">
        <f t="shared" si="32"/>
        <v>#VALUE!</v>
      </c>
      <c r="AA62" s="25" t="e">
        <f t="shared" si="32"/>
        <v>#VALUE!</v>
      </c>
      <c r="AB62" s="25" t="e">
        <f t="shared" si="32"/>
        <v>#VALUE!</v>
      </c>
      <c r="AC62" s="25" t="e">
        <f t="shared" si="32"/>
        <v>#VALUE!</v>
      </c>
      <c r="AD62" s="25" t="e">
        <f t="shared" si="32"/>
        <v>#VALUE!</v>
      </c>
      <c r="AE62" s="25" t="e">
        <f t="shared" si="32"/>
        <v>#VALUE!</v>
      </c>
      <c r="AF62" s="25" t="e">
        <f t="shared" si="32"/>
        <v>#VALUE!</v>
      </c>
      <c r="AG62" s="25" t="e">
        <f t="shared" si="32"/>
        <v>#VALUE!</v>
      </c>
      <c r="AH62" s="99" t="s">
        <v>34</v>
      </c>
      <c r="AI62" s="110">
        <f t="shared" si="28"/>
        <v>0</v>
      </c>
      <c r="AJ62" s="113"/>
    </row>
    <row r="63" spans="2:38" hidden="1">
      <c r="B63" s="13" t="s">
        <v>39</v>
      </c>
      <c r="C63" s="26" t="e">
        <f t="shared" ref="C63:AG63" si="33">IF(AND(DAY(C50)&gt;=22,DAY(C50)&lt;=28,C51="日",OR(C56="休",C56="雨")),1,0)</f>
        <v>#VALUE!</v>
      </c>
      <c r="D63" s="26" t="e">
        <f t="shared" si="33"/>
        <v>#VALUE!</v>
      </c>
      <c r="E63" s="26" t="e">
        <f t="shared" si="33"/>
        <v>#VALUE!</v>
      </c>
      <c r="F63" s="26" t="e">
        <f t="shared" si="33"/>
        <v>#VALUE!</v>
      </c>
      <c r="G63" s="26" t="e">
        <f t="shared" si="33"/>
        <v>#VALUE!</v>
      </c>
      <c r="H63" s="26" t="e">
        <f t="shared" si="33"/>
        <v>#VALUE!</v>
      </c>
      <c r="I63" s="26" t="e">
        <f t="shared" si="33"/>
        <v>#VALUE!</v>
      </c>
      <c r="J63" s="26" t="e">
        <f t="shared" si="33"/>
        <v>#VALUE!</v>
      </c>
      <c r="K63" s="26" t="e">
        <f t="shared" si="33"/>
        <v>#VALUE!</v>
      </c>
      <c r="L63" s="26" t="e">
        <f t="shared" si="33"/>
        <v>#VALUE!</v>
      </c>
      <c r="M63" s="26" t="e">
        <f t="shared" si="33"/>
        <v>#VALUE!</v>
      </c>
      <c r="N63" s="26" t="e">
        <f t="shared" si="33"/>
        <v>#VALUE!</v>
      </c>
      <c r="O63" s="26" t="e">
        <f t="shared" si="33"/>
        <v>#VALUE!</v>
      </c>
      <c r="P63" s="26" t="e">
        <f t="shared" si="33"/>
        <v>#VALUE!</v>
      </c>
      <c r="Q63" s="26" t="e">
        <f t="shared" si="33"/>
        <v>#VALUE!</v>
      </c>
      <c r="R63" s="26" t="e">
        <f t="shared" si="33"/>
        <v>#VALUE!</v>
      </c>
      <c r="S63" s="26" t="e">
        <f t="shared" si="33"/>
        <v>#VALUE!</v>
      </c>
      <c r="T63" s="26" t="e">
        <f t="shared" si="33"/>
        <v>#VALUE!</v>
      </c>
      <c r="U63" s="26" t="e">
        <f t="shared" si="33"/>
        <v>#VALUE!</v>
      </c>
      <c r="V63" s="26" t="e">
        <f t="shared" si="33"/>
        <v>#VALUE!</v>
      </c>
      <c r="W63" s="26" t="e">
        <f t="shared" si="33"/>
        <v>#VALUE!</v>
      </c>
      <c r="X63" s="26" t="e">
        <f t="shared" si="33"/>
        <v>#VALUE!</v>
      </c>
      <c r="Y63" s="26" t="e">
        <f t="shared" si="33"/>
        <v>#VALUE!</v>
      </c>
      <c r="Z63" s="26" t="e">
        <f t="shared" si="33"/>
        <v>#VALUE!</v>
      </c>
      <c r="AA63" s="26" t="e">
        <f t="shared" si="33"/>
        <v>#VALUE!</v>
      </c>
      <c r="AB63" s="26" t="e">
        <f t="shared" si="33"/>
        <v>#VALUE!</v>
      </c>
      <c r="AC63" s="26" t="e">
        <f t="shared" si="33"/>
        <v>#VALUE!</v>
      </c>
      <c r="AD63" s="26" t="e">
        <f t="shared" si="33"/>
        <v>#VALUE!</v>
      </c>
      <c r="AE63" s="26" t="e">
        <f t="shared" si="33"/>
        <v>#VALUE!</v>
      </c>
      <c r="AF63" s="26" t="e">
        <f t="shared" si="33"/>
        <v>#VALUE!</v>
      </c>
      <c r="AG63" s="26" t="e">
        <f t="shared" si="33"/>
        <v>#VALUE!</v>
      </c>
      <c r="AH63" s="99" t="s">
        <v>35</v>
      </c>
      <c r="AI63" s="110">
        <f t="shared" si="28"/>
        <v>0</v>
      </c>
      <c r="AJ63" s="113"/>
    </row>
    <row r="64" spans="2:38" hidden="1">
      <c r="B64" s="13" t="s">
        <v>40</v>
      </c>
      <c r="C64" s="25" t="e">
        <f t="shared" ref="C64:AG64" si="34">IF(AND(DAY(C50)&gt;=8,DAY(C50)&lt;=14,C51="日"),1,0)</f>
        <v>#VALUE!</v>
      </c>
      <c r="D64" s="25" t="e">
        <f t="shared" si="34"/>
        <v>#VALUE!</v>
      </c>
      <c r="E64" s="25" t="e">
        <f t="shared" si="34"/>
        <v>#VALUE!</v>
      </c>
      <c r="F64" s="25" t="e">
        <f t="shared" si="34"/>
        <v>#VALUE!</v>
      </c>
      <c r="G64" s="25" t="e">
        <f t="shared" si="34"/>
        <v>#VALUE!</v>
      </c>
      <c r="H64" s="25" t="e">
        <f t="shared" si="34"/>
        <v>#VALUE!</v>
      </c>
      <c r="I64" s="25" t="e">
        <f t="shared" si="34"/>
        <v>#VALUE!</v>
      </c>
      <c r="J64" s="25" t="e">
        <f t="shared" si="34"/>
        <v>#VALUE!</v>
      </c>
      <c r="K64" s="25" t="e">
        <f t="shared" si="34"/>
        <v>#VALUE!</v>
      </c>
      <c r="L64" s="25" t="e">
        <f t="shared" si="34"/>
        <v>#VALUE!</v>
      </c>
      <c r="M64" s="25" t="e">
        <f t="shared" si="34"/>
        <v>#VALUE!</v>
      </c>
      <c r="N64" s="25" t="e">
        <f t="shared" si="34"/>
        <v>#VALUE!</v>
      </c>
      <c r="O64" s="25" t="e">
        <f t="shared" si="34"/>
        <v>#VALUE!</v>
      </c>
      <c r="P64" s="25" t="e">
        <f t="shared" si="34"/>
        <v>#VALUE!</v>
      </c>
      <c r="Q64" s="25" t="e">
        <f t="shared" si="34"/>
        <v>#VALUE!</v>
      </c>
      <c r="R64" s="25" t="e">
        <f t="shared" si="34"/>
        <v>#VALUE!</v>
      </c>
      <c r="S64" s="25" t="e">
        <f t="shared" si="34"/>
        <v>#VALUE!</v>
      </c>
      <c r="T64" s="25" t="e">
        <f t="shared" si="34"/>
        <v>#VALUE!</v>
      </c>
      <c r="U64" s="25" t="e">
        <f t="shared" si="34"/>
        <v>#VALUE!</v>
      </c>
      <c r="V64" s="25" t="e">
        <f t="shared" si="34"/>
        <v>#VALUE!</v>
      </c>
      <c r="W64" s="25" t="e">
        <f t="shared" si="34"/>
        <v>#VALUE!</v>
      </c>
      <c r="X64" s="25" t="e">
        <f t="shared" si="34"/>
        <v>#VALUE!</v>
      </c>
      <c r="Y64" s="25" t="e">
        <f t="shared" si="34"/>
        <v>#VALUE!</v>
      </c>
      <c r="Z64" s="25" t="e">
        <f t="shared" si="34"/>
        <v>#VALUE!</v>
      </c>
      <c r="AA64" s="25" t="e">
        <f t="shared" si="34"/>
        <v>#VALUE!</v>
      </c>
      <c r="AB64" s="25" t="e">
        <f t="shared" si="34"/>
        <v>#VALUE!</v>
      </c>
      <c r="AC64" s="25" t="e">
        <f t="shared" si="34"/>
        <v>#VALUE!</v>
      </c>
      <c r="AD64" s="25" t="e">
        <f t="shared" si="34"/>
        <v>#VALUE!</v>
      </c>
      <c r="AE64" s="25" t="e">
        <f t="shared" si="34"/>
        <v>#VALUE!</v>
      </c>
      <c r="AF64" s="25" t="e">
        <f t="shared" si="34"/>
        <v>#VALUE!</v>
      </c>
      <c r="AG64" s="25" t="e">
        <f t="shared" si="34"/>
        <v>#VALUE!</v>
      </c>
      <c r="AH64" s="99" t="s">
        <v>34</v>
      </c>
      <c r="AI64" s="110">
        <f t="shared" si="28"/>
        <v>0</v>
      </c>
      <c r="AJ64" s="113"/>
    </row>
    <row r="65" spans="2:38" hidden="1">
      <c r="B65" s="13" t="s">
        <v>41</v>
      </c>
      <c r="C65" s="26" t="e">
        <f t="shared" ref="C65:AG65" si="35">IF(AND(DAY(C50)&gt;=8,DAY(C50)&lt;=14,C51="日",OR(C56="休",C56="雨")),1,0)</f>
        <v>#VALUE!</v>
      </c>
      <c r="D65" s="26" t="e">
        <f t="shared" si="35"/>
        <v>#VALUE!</v>
      </c>
      <c r="E65" s="26" t="e">
        <f t="shared" si="35"/>
        <v>#VALUE!</v>
      </c>
      <c r="F65" s="26" t="e">
        <f t="shared" si="35"/>
        <v>#VALUE!</v>
      </c>
      <c r="G65" s="26" t="e">
        <f t="shared" si="35"/>
        <v>#VALUE!</v>
      </c>
      <c r="H65" s="26" t="e">
        <f t="shared" si="35"/>
        <v>#VALUE!</v>
      </c>
      <c r="I65" s="26" t="e">
        <f t="shared" si="35"/>
        <v>#VALUE!</v>
      </c>
      <c r="J65" s="26" t="e">
        <f t="shared" si="35"/>
        <v>#VALUE!</v>
      </c>
      <c r="K65" s="26" t="e">
        <f t="shared" si="35"/>
        <v>#VALUE!</v>
      </c>
      <c r="L65" s="26" t="e">
        <f t="shared" si="35"/>
        <v>#VALUE!</v>
      </c>
      <c r="M65" s="26" t="e">
        <f t="shared" si="35"/>
        <v>#VALUE!</v>
      </c>
      <c r="N65" s="26" t="e">
        <f t="shared" si="35"/>
        <v>#VALUE!</v>
      </c>
      <c r="O65" s="26" t="e">
        <f t="shared" si="35"/>
        <v>#VALUE!</v>
      </c>
      <c r="P65" s="26" t="e">
        <f t="shared" si="35"/>
        <v>#VALUE!</v>
      </c>
      <c r="Q65" s="26" t="e">
        <f t="shared" si="35"/>
        <v>#VALUE!</v>
      </c>
      <c r="R65" s="26" t="e">
        <f t="shared" si="35"/>
        <v>#VALUE!</v>
      </c>
      <c r="S65" s="26" t="e">
        <f t="shared" si="35"/>
        <v>#VALUE!</v>
      </c>
      <c r="T65" s="26" t="e">
        <f t="shared" si="35"/>
        <v>#VALUE!</v>
      </c>
      <c r="U65" s="26" t="e">
        <f t="shared" si="35"/>
        <v>#VALUE!</v>
      </c>
      <c r="V65" s="26" t="e">
        <f t="shared" si="35"/>
        <v>#VALUE!</v>
      </c>
      <c r="W65" s="26" t="e">
        <f t="shared" si="35"/>
        <v>#VALUE!</v>
      </c>
      <c r="X65" s="26" t="e">
        <f t="shared" si="35"/>
        <v>#VALUE!</v>
      </c>
      <c r="Y65" s="26" t="e">
        <f t="shared" si="35"/>
        <v>#VALUE!</v>
      </c>
      <c r="Z65" s="26" t="e">
        <f t="shared" si="35"/>
        <v>#VALUE!</v>
      </c>
      <c r="AA65" s="26" t="e">
        <f t="shared" si="35"/>
        <v>#VALUE!</v>
      </c>
      <c r="AB65" s="26" t="e">
        <f t="shared" si="35"/>
        <v>#VALUE!</v>
      </c>
      <c r="AC65" s="26" t="e">
        <f t="shared" si="35"/>
        <v>#VALUE!</v>
      </c>
      <c r="AD65" s="26" t="e">
        <f t="shared" si="35"/>
        <v>#VALUE!</v>
      </c>
      <c r="AE65" s="26" t="e">
        <f t="shared" si="35"/>
        <v>#VALUE!</v>
      </c>
      <c r="AF65" s="26" t="e">
        <f t="shared" si="35"/>
        <v>#VALUE!</v>
      </c>
      <c r="AG65" s="26" t="e">
        <f t="shared" si="35"/>
        <v>#VALUE!</v>
      </c>
      <c r="AH65" s="99" t="s">
        <v>35</v>
      </c>
      <c r="AI65" s="110">
        <f t="shared" si="28"/>
        <v>0</v>
      </c>
      <c r="AJ65" s="113"/>
    </row>
    <row r="67" spans="2:38">
      <c r="C67" s="2" t="e">
        <f>YEAR(C70)</f>
        <v>#VALUE!</v>
      </c>
      <c r="D67" s="2" t="e">
        <f>MONTH(C70)</f>
        <v>#VALUE!</v>
      </c>
    </row>
    <row r="68" spans="2:38">
      <c r="B68" s="14" t="s">
        <v>1</v>
      </c>
      <c r="C68" s="28" t="e">
        <f>C70</f>
        <v>#VALUE!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03"/>
    </row>
    <row r="69" spans="2:38" hidden="1">
      <c r="B69" s="15"/>
      <c r="C69" s="29" t="e">
        <f>DATE($C67,$D67,1)</f>
        <v>#VALUE!</v>
      </c>
      <c r="D69" s="29" t="e">
        <f t="shared" ref="D69:AG69" si="36">C69+1</f>
        <v>#VALUE!</v>
      </c>
      <c r="E69" s="29" t="e">
        <f t="shared" si="36"/>
        <v>#VALUE!</v>
      </c>
      <c r="F69" s="29" t="e">
        <f t="shared" si="36"/>
        <v>#VALUE!</v>
      </c>
      <c r="G69" s="29" t="e">
        <f t="shared" si="36"/>
        <v>#VALUE!</v>
      </c>
      <c r="H69" s="29" t="e">
        <f t="shared" si="36"/>
        <v>#VALUE!</v>
      </c>
      <c r="I69" s="29" t="e">
        <f t="shared" si="36"/>
        <v>#VALUE!</v>
      </c>
      <c r="J69" s="29" t="e">
        <f t="shared" si="36"/>
        <v>#VALUE!</v>
      </c>
      <c r="K69" s="29" t="e">
        <f t="shared" si="36"/>
        <v>#VALUE!</v>
      </c>
      <c r="L69" s="29" t="e">
        <f t="shared" si="36"/>
        <v>#VALUE!</v>
      </c>
      <c r="M69" s="29" t="e">
        <f t="shared" si="36"/>
        <v>#VALUE!</v>
      </c>
      <c r="N69" s="29" t="e">
        <f t="shared" si="36"/>
        <v>#VALUE!</v>
      </c>
      <c r="O69" s="29" t="e">
        <f t="shared" si="36"/>
        <v>#VALUE!</v>
      </c>
      <c r="P69" s="29" t="e">
        <f t="shared" si="36"/>
        <v>#VALUE!</v>
      </c>
      <c r="Q69" s="29" t="e">
        <f t="shared" si="36"/>
        <v>#VALUE!</v>
      </c>
      <c r="R69" s="29" t="e">
        <f t="shared" si="36"/>
        <v>#VALUE!</v>
      </c>
      <c r="S69" s="29" t="e">
        <f t="shared" si="36"/>
        <v>#VALUE!</v>
      </c>
      <c r="T69" s="29" t="e">
        <f t="shared" si="36"/>
        <v>#VALUE!</v>
      </c>
      <c r="U69" s="29" t="e">
        <f t="shared" si="36"/>
        <v>#VALUE!</v>
      </c>
      <c r="V69" s="29" t="e">
        <f t="shared" si="36"/>
        <v>#VALUE!</v>
      </c>
      <c r="W69" s="29" t="e">
        <f t="shared" si="36"/>
        <v>#VALUE!</v>
      </c>
      <c r="X69" s="29" t="e">
        <f t="shared" si="36"/>
        <v>#VALUE!</v>
      </c>
      <c r="Y69" s="29" t="e">
        <f t="shared" si="36"/>
        <v>#VALUE!</v>
      </c>
      <c r="Z69" s="29" t="e">
        <f t="shared" si="36"/>
        <v>#VALUE!</v>
      </c>
      <c r="AA69" s="29" t="e">
        <f t="shared" si="36"/>
        <v>#VALUE!</v>
      </c>
      <c r="AB69" s="29" t="e">
        <f t="shared" si="36"/>
        <v>#VALUE!</v>
      </c>
      <c r="AC69" s="29" t="e">
        <f t="shared" si="36"/>
        <v>#VALUE!</v>
      </c>
      <c r="AD69" s="29" t="e">
        <f t="shared" si="36"/>
        <v>#VALUE!</v>
      </c>
      <c r="AE69" s="29" t="e">
        <f t="shared" si="36"/>
        <v>#VALUE!</v>
      </c>
      <c r="AF69" s="29" t="e">
        <f t="shared" si="36"/>
        <v>#VALUE!</v>
      </c>
      <c r="AG69" s="29" t="e">
        <f t="shared" si="36"/>
        <v>#VALUE!</v>
      </c>
      <c r="AH69" s="100"/>
      <c r="AI69" s="111"/>
    </row>
    <row r="70" spans="2:38">
      <c r="B70" s="16" t="s">
        <v>24</v>
      </c>
      <c r="C70" s="30" t="e">
        <f>IF(EDATE(C49,1)&gt;$G$5,"",EDATE(C49,1))</f>
        <v>#VALUE!</v>
      </c>
      <c r="D70" s="29" t="e">
        <f t="shared" ref="D70:AG70" si="37">IF(D69&gt;$G$5,"",IF(C70=EOMONTH(DATE($C67,$D67,1),0),"",IF(C70="","",C70+1)))</f>
        <v>#VALUE!</v>
      </c>
      <c r="E70" s="29" t="e">
        <f t="shared" si="37"/>
        <v>#VALUE!</v>
      </c>
      <c r="F70" s="29" t="e">
        <f t="shared" si="37"/>
        <v>#VALUE!</v>
      </c>
      <c r="G70" s="29" t="e">
        <f t="shared" si="37"/>
        <v>#VALUE!</v>
      </c>
      <c r="H70" s="29" t="e">
        <f t="shared" si="37"/>
        <v>#VALUE!</v>
      </c>
      <c r="I70" s="29" t="e">
        <f t="shared" si="37"/>
        <v>#VALUE!</v>
      </c>
      <c r="J70" s="29" t="e">
        <f t="shared" si="37"/>
        <v>#VALUE!</v>
      </c>
      <c r="K70" s="29" t="e">
        <f t="shared" si="37"/>
        <v>#VALUE!</v>
      </c>
      <c r="L70" s="29" t="e">
        <f t="shared" si="37"/>
        <v>#VALUE!</v>
      </c>
      <c r="M70" s="29" t="e">
        <f t="shared" si="37"/>
        <v>#VALUE!</v>
      </c>
      <c r="N70" s="29" t="e">
        <f t="shared" si="37"/>
        <v>#VALUE!</v>
      </c>
      <c r="O70" s="29" t="e">
        <f t="shared" si="37"/>
        <v>#VALUE!</v>
      </c>
      <c r="P70" s="29" t="e">
        <f t="shared" si="37"/>
        <v>#VALUE!</v>
      </c>
      <c r="Q70" s="29" t="e">
        <f t="shared" si="37"/>
        <v>#VALUE!</v>
      </c>
      <c r="R70" s="29" t="e">
        <f t="shared" si="37"/>
        <v>#VALUE!</v>
      </c>
      <c r="S70" s="29" t="e">
        <f t="shared" si="37"/>
        <v>#VALUE!</v>
      </c>
      <c r="T70" s="29" t="e">
        <f t="shared" si="37"/>
        <v>#VALUE!</v>
      </c>
      <c r="U70" s="29" t="e">
        <f t="shared" si="37"/>
        <v>#VALUE!</v>
      </c>
      <c r="V70" s="29" t="e">
        <f t="shared" si="37"/>
        <v>#VALUE!</v>
      </c>
      <c r="W70" s="29" t="e">
        <f t="shared" si="37"/>
        <v>#VALUE!</v>
      </c>
      <c r="X70" s="29" t="e">
        <f t="shared" si="37"/>
        <v>#VALUE!</v>
      </c>
      <c r="Y70" s="29" t="e">
        <f t="shared" si="37"/>
        <v>#VALUE!</v>
      </c>
      <c r="Z70" s="29" t="e">
        <f t="shared" si="37"/>
        <v>#VALUE!</v>
      </c>
      <c r="AA70" s="29" t="e">
        <f t="shared" si="37"/>
        <v>#VALUE!</v>
      </c>
      <c r="AB70" s="29" t="e">
        <f t="shared" si="37"/>
        <v>#VALUE!</v>
      </c>
      <c r="AC70" s="29" t="e">
        <f t="shared" si="37"/>
        <v>#VALUE!</v>
      </c>
      <c r="AD70" s="29" t="e">
        <f t="shared" si="37"/>
        <v>#VALUE!</v>
      </c>
      <c r="AE70" s="29" t="e">
        <f t="shared" si="37"/>
        <v>#VALUE!</v>
      </c>
      <c r="AF70" s="29" t="e">
        <f t="shared" si="37"/>
        <v>#VALUE!</v>
      </c>
      <c r="AG70" s="29" t="e">
        <f t="shared" si="37"/>
        <v>#VALUE!</v>
      </c>
      <c r="AH70" s="95" t="s">
        <v>25</v>
      </c>
      <c r="AI70" s="105">
        <f>+COUNTIFS(C71:AG71,"土",C72:AG72,"")+COUNTIFS(C71:AG71,"日",C72:AG72,"")</f>
        <v>0</v>
      </c>
    </row>
    <row r="71" spans="2:38">
      <c r="B71" s="7" t="s">
        <v>26</v>
      </c>
      <c r="C71" s="20" t="str">
        <f t="shared" ref="C71:AG71" si="38">IFERROR(TEXT(WEEKDAY(+C70),"aaa"),"")</f>
        <v/>
      </c>
      <c r="D71" s="20" t="str">
        <f t="shared" si="38"/>
        <v/>
      </c>
      <c r="E71" s="20" t="str">
        <f t="shared" si="38"/>
        <v/>
      </c>
      <c r="F71" s="20" t="str">
        <f t="shared" si="38"/>
        <v/>
      </c>
      <c r="G71" s="20" t="str">
        <f t="shared" si="38"/>
        <v/>
      </c>
      <c r="H71" s="20" t="str">
        <f t="shared" si="38"/>
        <v/>
      </c>
      <c r="I71" s="20" t="str">
        <f t="shared" si="38"/>
        <v/>
      </c>
      <c r="J71" s="20" t="str">
        <f t="shared" si="38"/>
        <v/>
      </c>
      <c r="K71" s="20" t="str">
        <f t="shared" si="38"/>
        <v/>
      </c>
      <c r="L71" s="20" t="str">
        <f t="shared" si="38"/>
        <v/>
      </c>
      <c r="M71" s="20" t="str">
        <f t="shared" si="38"/>
        <v/>
      </c>
      <c r="N71" s="20" t="str">
        <f t="shared" si="38"/>
        <v/>
      </c>
      <c r="O71" s="20" t="str">
        <f t="shared" si="38"/>
        <v/>
      </c>
      <c r="P71" s="20" t="str">
        <f t="shared" si="38"/>
        <v/>
      </c>
      <c r="Q71" s="20" t="str">
        <f t="shared" si="38"/>
        <v/>
      </c>
      <c r="R71" s="20" t="str">
        <f t="shared" si="38"/>
        <v/>
      </c>
      <c r="S71" s="20" t="str">
        <f t="shared" si="38"/>
        <v/>
      </c>
      <c r="T71" s="20" t="str">
        <f t="shared" si="38"/>
        <v/>
      </c>
      <c r="U71" s="20" t="str">
        <f t="shared" si="38"/>
        <v/>
      </c>
      <c r="V71" s="20" t="str">
        <f t="shared" si="38"/>
        <v/>
      </c>
      <c r="W71" s="20" t="str">
        <f t="shared" si="38"/>
        <v/>
      </c>
      <c r="X71" s="20" t="str">
        <f t="shared" si="38"/>
        <v/>
      </c>
      <c r="Y71" s="20" t="str">
        <f t="shared" si="38"/>
        <v/>
      </c>
      <c r="Z71" s="20" t="str">
        <f t="shared" si="38"/>
        <v/>
      </c>
      <c r="AA71" s="20" t="str">
        <f t="shared" si="38"/>
        <v/>
      </c>
      <c r="AB71" s="20" t="str">
        <f t="shared" si="38"/>
        <v/>
      </c>
      <c r="AC71" s="20" t="str">
        <f t="shared" si="38"/>
        <v/>
      </c>
      <c r="AD71" s="20" t="str">
        <f t="shared" si="38"/>
        <v/>
      </c>
      <c r="AE71" s="20" t="str">
        <f t="shared" si="38"/>
        <v/>
      </c>
      <c r="AF71" s="20" t="str">
        <f t="shared" si="38"/>
        <v/>
      </c>
      <c r="AG71" s="20" t="str">
        <f t="shared" si="38"/>
        <v/>
      </c>
      <c r="AH71" s="95" t="s">
        <v>12</v>
      </c>
      <c r="AI71" s="105">
        <f>+COUNTIF(C72:AG72,"夏休")+COUNTIF(C72:AG72,"冬休")+COUNTIF(C72:AG72,"中止")</f>
        <v>0</v>
      </c>
    </row>
    <row r="72" spans="2:38" ht="13.5" customHeight="1">
      <c r="B72" s="8" t="s">
        <v>27</v>
      </c>
      <c r="C72" s="21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80"/>
      <c r="AA72" s="80"/>
      <c r="AB72" s="39"/>
      <c r="AC72" s="39"/>
      <c r="AD72" s="39"/>
      <c r="AE72" s="39"/>
      <c r="AF72" s="39"/>
      <c r="AG72" s="88"/>
      <c r="AH72" s="96" t="s">
        <v>4</v>
      </c>
      <c r="AI72" s="106">
        <f>COUNT(C70:AG70)-AI71</f>
        <v>0</v>
      </c>
    </row>
    <row r="73" spans="2:38" ht="13.5" customHeight="1">
      <c r="B73" s="9"/>
      <c r="C73" s="21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81"/>
      <c r="AA73" s="81"/>
      <c r="AB73" s="39"/>
      <c r="AC73" s="39"/>
      <c r="AD73" s="39"/>
      <c r="AE73" s="39"/>
      <c r="AF73" s="39"/>
      <c r="AG73" s="88"/>
      <c r="AH73" s="96" t="s">
        <v>29</v>
      </c>
      <c r="AI73" s="106">
        <f>+COUNTIF(C74:AG75,"休")</f>
        <v>0</v>
      </c>
      <c r="AJ73" s="113" t="e">
        <f>IF(AI74&gt;0.285,"",IF(AI73&lt;AI70,"←計画日数が足りません",""))</f>
        <v>#DIV/0!</v>
      </c>
    </row>
    <row r="74" spans="2:38" ht="13.5" customHeight="1">
      <c r="B74" s="10" t="s">
        <v>2</v>
      </c>
      <c r="C74" s="22"/>
      <c r="D74" s="35"/>
      <c r="E74" s="35"/>
      <c r="F74" s="35"/>
      <c r="G74" s="35"/>
      <c r="H74" s="36"/>
      <c r="I74" s="35"/>
      <c r="J74" s="35"/>
      <c r="K74" s="35"/>
      <c r="L74" s="35"/>
      <c r="M74" s="35"/>
      <c r="N74" s="35"/>
      <c r="O74" s="36"/>
      <c r="P74" s="35"/>
      <c r="Q74" s="35"/>
      <c r="R74" s="35"/>
      <c r="S74" s="35"/>
      <c r="T74" s="35"/>
      <c r="U74" s="35"/>
      <c r="V74" s="36"/>
      <c r="W74" s="35"/>
      <c r="X74" s="35"/>
      <c r="Y74" s="35"/>
      <c r="Z74" s="35"/>
      <c r="AA74" s="35"/>
      <c r="AB74" s="35"/>
      <c r="AC74" s="36"/>
      <c r="AD74" s="35"/>
      <c r="AE74" s="35"/>
      <c r="AF74" s="35"/>
      <c r="AG74" s="89"/>
      <c r="AH74" s="96" t="s">
        <v>30</v>
      </c>
      <c r="AI74" s="107" t="e">
        <f>+AI73/AI72</f>
        <v>#DIV/0!</v>
      </c>
    </row>
    <row r="75" spans="2:38">
      <c r="B75" s="10"/>
      <c r="C75" s="22"/>
      <c r="D75" s="35"/>
      <c r="E75" s="35"/>
      <c r="F75" s="35"/>
      <c r="G75" s="35"/>
      <c r="H75" s="36"/>
      <c r="I75" s="35"/>
      <c r="J75" s="35"/>
      <c r="K75" s="35"/>
      <c r="L75" s="35"/>
      <c r="M75" s="35"/>
      <c r="N75" s="35"/>
      <c r="O75" s="36"/>
      <c r="P75" s="35"/>
      <c r="Q75" s="35"/>
      <c r="R75" s="35"/>
      <c r="S75" s="35"/>
      <c r="T75" s="35"/>
      <c r="U75" s="35"/>
      <c r="V75" s="36"/>
      <c r="W75" s="35"/>
      <c r="X75" s="35"/>
      <c r="Y75" s="35"/>
      <c r="Z75" s="35"/>
      <c r="AA75" s="35"/>
      <c r="AB75" s="35"/>
      <c r="AC75" s="36"/>
      <c r="AD75" s="35"/>
      <c r="AE75" s="35"/>
      <c r="AF75" s="35"/>
      <c r="AG75" s="89"/>
      <c r="AH75" s="96" t="s">
        <v>7</v>
      </c>
      <c r="AI75" s="106">
        <f>+COUNTA(C76:AG77)</f>
        <v>0</v>
      </c>
    </row>
    <row r="76" spans="2:38">
      <c r="B76" s="11" t="s">
        <v>17</v>
      </c>
      <c r="C76" s="23"/>
      <c r="D76" s="36"/>
      <c r="E76" s="36"/>
      <c r="F76" s="36"/>
      <c r="G76" s="36"/>
      <c r="H76" s="44"/>
      <c r="I76" s="36"/>
      <c r="J76" s="36"/>
      <c r="K76" s="36"/>
      <c r="L76" s="36"/>
      <c r="M76" s="36"/>
      <c r="N76" s="36"/>
      <c r="O76" s="44"/>
      <c r="P76" s="36"/>
      <c r="Q76" s="36"/>
      <c r="R76" s="36"/>
      <c r="S76" s="36"/>
      <c r="T76" s="36"/>
      <c r="U76" s="36"/>
      <c r="V76" s="44"/>
      <c r="W76" s="36"/>
      <c r="X76" s="36"/>
      <c r="Y76" s="36"/>
      <c r="Z76" s="36"/>
      <c r="AA76" s="36"/>
      <c r="AB76" s="36"/>
      <c r="AC76" s="44"/>
      <c r="AD76" s="36"/>
      <c r="AE76" s="36"/>
      <c r="AF76" s="36"/>
      <c r="AG76" s="90"/>
      <c r="AH76" s="97" t="s">
        <v>31</v>
      </c>
      <c r="AI76" s="108" t="e">
        <f>+AI75/AI72</f>
        <v>#DIV/0!</v>
      </c>
      <c r="AL76" s="2">
        <f>+COUNTIF(C74:AG75,"休")</f>
        <v>0</v>
      </c>
    </row>
    <row r="77" spans="2:38">
      <c r="B77" s="12"/>
      <c r="C77" s="24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91"/>
      <c r="AH77" s="98" t="s">
        <v>6</v>
      </c>
      <c r="AI77" s="109" t="str">
        <f>IF(7&gt;AI72,"対象外",IF(OR(AI76&gt;=0.285,AI75&gt;=AI70),"OK","NG"))</f>
        <v>対象外</v>
      </c>
      <c r="AJ77" s="113" t="str">
        <f>IF(AI77="対象外","←７日間に満たない期間は達成判定の対象外",IF(AI77="NG","←月単位未達成","←月単位達成"))</f>
        <v>←７日間に満たない期間は達成判定の対象外</v>
      </c>
      <c r="AL77" s="114" t="str">
        <f>IF(7&gt;AI72,"対象外",IF(AL76&gt;=AI70,"OK","NG"))</f>
        <v>対象外</v>
      </c>
    </row>
    <row r="78" spans="2:38" ht="13.5" hidden="1" customHeight="1">
      <c r="B78" s="13" t="s">
        <v>32</v>
      </c>
      <c r="C78" s="25" t="e">
        <f t="shared" ref="C78:AG78" si="39">IF(AND(DAY(C70)&gt;=22,DAY(C70)&lt;=28,C71="土"),1,0)</f>
        <v>#VALUE!</v>
      </c>
      <c r="D78" s="25" t="e">
        <f t="shared" si="39"/>
        <v>#VALUE!</v>
      </c>
      <c r="E78" s="25" t="e">
        <f t="shared" si="39"/>
        <v>#VALUE!</v>
      </c>
      <c r="F78" s="25" t="e">
        <f t="shared" si="39"/>
        <v>#VALUE!</v>
      </c>
      <c r="G78" s="25" t="e">
        <f t="shared" si="39"/>
        <v>#VALUE!</v>
      </c>
      <c r="H78" s="25" t="e">
        <f t="shared" si="39"/>
        <v>#VALUE!</v>
      </c>
      <c r="I78" s="25" t="e">
        <f t="shared" si="39"/>
        <v>#VALUE!</v>
      </c>
      <c r="J78" s="25" t="e">
        <f t="shared" si="39"/>
        <v>#VALUE!</v>
      </c>
      <c r="K78" s="25" t="e">
        <f t="shared" si="39"/>
        <v>#VALUE!</v>
      </c>
      <c r="L78" s="25" t="e">
        <f t="shared" si="39"/>
        <v>#VALUE!</v>
      </c>
      <c r="M78" s="25" t="e">
        <f t="shared" si="39"/>
        <v>#VALUE!</v>
      </c>
      <c r="N78" s="25" t="e">
        <f t="shared" si="39"/>
        <v>#VALUE!</v>
      </c>
      <c r="O78" s="25" t="e">
        <f t="shared" si="39"/>
        <v>#VALUE!</v>
      </c>
      <c r="P78" s="25" t="e">
        <f t="shared" si="39"/>
        <v>#VALUE!</v>
      </c>
      <c r="Q78" s="25" t="e">
        <f t="shared" si="39"/>
        <v>#VALUE!</v>
      </c>
      <c r="R78" s="25" t="e">
        <f t="shared" si="39"/>
        <v>#VALUE!</v>
      </c>
      <c r="S78" s="25" t="e">
        <f t="shared" si="39"/>
        <v>#VALUE!</v>
      </c>
      <c r="T78" s="25" t="e">
        <f t="shared" si="39"/>
        <v>#VALUE!</v>
      </c>
      <c r="U78" s="25" t="e">
        <f t="shared" si="39"/>
        <v>#VALUE!</v>
      </c>
      <c r="V78" s="25" t="e">
        <f t="shared" si="39"/>
        <v>#VALUE!</v>
      </c>
      <c r="W78" s="25" t="e">
        <f t="shared" si="39"/>
        <v>#VALUE!</v>
      </c>
      <c r="X78" s="25" t="e">
        <f t="shared" si="39"/>
        <v>#VALUE!</v>
      </c>
      <c r="Y78" s="25" t="e">
        <f t="shared" si="39"/>
        <v>#VALUE!</v>
      </c>
      <c r="Z78" s="25" t="e">
        <f t="shared" si="39"/>
        <v>#VALUE!</v>
      </c>
      <c r="AA78" s="25" t="e">
        <f t="shared" si="39"/>
        <v>#VALUE!</v>
      </c>
      <c r="AB78" s="25" t="e">
        <f t="shared" si="39"/>
        <v>#VALUE!</v>
      </c>
      <c r="AC78" s="25" t="e">
        <f t="shared" si="39"/>
        <v>#VALUE!</v>
      </c>
      <c r="AD78" s="25" t="e">
        <f t="shared" si="39"/>
        <v>#VALUE!</v>
      </c>
      <c r="AE78" s="25" t="e">
        <f t="shared" si="39"/>
        <v>#VALUE!</v>
      </c>
      <c r="AF78" s="25" t="e">
        <f t="shared" si="39"/>
        <v>#VALUE!</v>
      </c>
      <c r="AG78" s="25" t="e">
        <f t="shared" si="39"/>
        <v>#VALUE!</v>
      </c>
      <c r="AH78" s="99" t="s">
        <v>34</v>
      </c>
      <c r="AI78" s="110">
        <f t="shared" ref="AI78:AI85" si="40">_xlfn.AGGREGATE(9,6,C78:AG78)</f>
        <v>0</v>
      </c>
      <c r="AJ78" s="113"/>
    </row>
    <row r="79" spans="2:38" ht="13.5" hidden="1" customHeight="1">
      <c r="B79" s="13" t="s">
        <v>13</v>
      </c>
      <c r="C79" s="26" t="e">
        <f t="shared" ref="C79:AG79" si="41">IF(AND(DAY(C70)&gt;=22,DAY(C70)&lt;=28,C71="土",OR(C76="休",C76="雨")),1,0)</f>
        <v>#VALUE!</v>
      </c>
      <c r="D79" s="26" t="e">
        <f t="shared" si="41"/>
        <v>#VALUE!</v>
      </c>
      <c r="E79" s="26" t="e">
        <f t="shared" si="41"/>
        <v>#VALUE!</v>
      </c>
      <c r="F79" s="26" t="e">
        <f t="shared" si="41"/>
        <v>#VALUE!</v>
      </c>
      <c r="G79" s="26" t="e">
        <f t="shared" si="41"/>
        <v>#VALUE!</v>
      </c>
      <c r="H79" s="26" t="e">
        <f t="shared" si="41"/>
        <v>#VALUE!</v>
      </c>
      <c r="I79" s="26" t="e">
        <f t="shared" si="41"/>
        <v>#VALUE!</v>
      </c>
      <c r="J79" s="26" t="e">
        <f t="shared" si="41"/>
        <v>#VALUE!</v>
      </c>
      <c r="K79" s="26" t="e">
        <f t="shared" si="41"/>
        <v>#VALUE!</v>
      </c>
      <c r="L79" s="26" t="e">
        <f t="shared" si="41"/>
        <v>#VALUE!</v>
      </c>
      <c r="M79" s="26" t="e">
        <f t="shared" si="41"/>
        <v>#VALUE!</v>
      </c>
      <c r="N79" s="26" t="e">
        <f t="shared" si="41"/>
        <v>#VALUE!</v>
      </c>
      <c r="O79" s="26" t="e">
        <f t="shared" si="41"/>
        <v>#VALUE!</v>
      </c>
      <c r="P79" s="26" t="e">
        <f t="shared" si="41"/>
        <v>#VALUE!</v>
      </c>
      <c r="Q79" s="26" t="e">
        <f t="shared" si="41"/>
        <v>#VALUE!</v>
      </c>
      <c r="R79" s="26" t="e">
        <f t="shared" si="41"/>
        <v>#VALUE!</v>
      </c>
      <c r="S79" s="26" t="e">
        <f t="shared" si="41"/>
        <v>#VALUE!</v>
      </c>
      <c r="T79" s="26" t="e">
        <f t="shared" si="41"/>
        <v>#VALUE!</v>
      </c>
      <c r="U79" s="26" t="e">
        <f t="shared" si="41"/>
        <v>#VALUE!</v>
      </c>
      <c r="V79" s="26" t="e">
        <f t="shared" si="41"/>
        <v>#VALUE!</v>
      </c>
      <c r="W79" s="26" t="e">
        <f t="shared" si="41"/>
        <v>#VALUE!</v>
      </c>
      <c r="X79" s="26" t="e">
        <f t="shared" si="41"/>
        <v>#VALUE!</v>
      </c>
      <c r="Y79" s="26" t="e">
        <f t="shared" si="41"/>
        <v>#VALUE!</v>
      </c>
      <c r="Z79" s="26" t="e">
        <f t="shared" si="41"/>
        <v>#VALUE!</v>
      </c>
      <c r="AA79" s="26" t="e">
        <f t="shared" si="41"/>
        <v>#VALUE!</v>
      </c>
      <c r="AB79" s="26" t="e">
        <f t="shared" si="41"/>
        <v>#VALUE!</v>
      </c>
      <c r="AC79" s="26" t="e">
        <f t="shared" si="41"/>
        <v>#VALUE!</v>
      </c>
      <c r="AD79" s="26" t="e">
        <f t="shared" si="41"/>
        <v>#VALUE!</v>
      </c>
      <c r="AE79" s="26" t="e">
        <f t="shared" si="41"/>
        <v>#VALUE!</v>
      </c>
      <c r="AF79" s="26" t="e">
        <f t="shared" si="41"/>
        <v>#VALUE!</v>
      </c>
      <c r="AG79" s="26" t="e">
        <f t="shared" si="41"/>
        <v>#VALUE!</v>
      </c>
      <c r="AH79" s="99" t="s">
        <v>35</v>
      </c>
      <c r="AI79" s="110">
        <f t="shared" si="40"/>
        <v>0</v>
      </c>
      <c r="AJ79" s="113"/>
    </row>
    <row r="80" spans="2:38" hidden="1">
      <c r="B80" s="13" t="s">
        <v>37</v>
      </c>
      <c r="C80" s="25" t="e">
        <f t="shared" ref="C80:AG80" si="42">IF(AND(DAY(C70)&gt;=8,DAY(C70)&lt;=14,C71="土"),1,0)</f>
        <v>#VALUE!</v>
      </c>
      <c r="D80" s="25" t="e">
        <f t="shared" si="42"/>
        <v>#VALUE!</v>
      </c>
      <c r="E80" s="25" t="e">
        <f t="shared" si="42"/>
        <v>#VALUE!</v>
      </c>
      <c r="F80" s="25" t="e">
        <f t="shared" si="42"/>
        <v>#VALUE!</v>
      </c>
      <c r="G80" s="25" t="e">
        <f t="shared" si="42"/>
        <v>#VALUE!</v>
      </c>
      <c r="H80" s="25" t="e">
        <f t="shared" si="42"/>
        <v>#VALUE!</v>
      </c>
      <c r="I80" s="25" t="e">
        <f t="shared" si="42"/>
        <v>#VALUE!</v>
      </c>
      <c r="J80" s="25" t="e">
        <f t="shared" si="42"/>
        <v>#VALUE!</v>
      </c>
      <c r="K80" s="25" t="e">
        <f t="shared" si="42"/>
        <v>#VALUE!</v>
      </c>
      <c r="L80" s="25" t="e">
        <f t="shared" si="42"/>
        <v>#VALUE!</v>
      </c>
      <c r="M80" s="25" t="e">
        <f t="shared" si="42"/>
        <v>#VALUE!</v>
      </c>
      <c r="N80" s="25" t="e">
        <f t="shared" si="42"/>
        <v>#VALUE!</v>
      </c>
      <c r="O80" s="25" t="e">
        <f t="shared" si="42"/>
        <v>#VALUE!</v>
      </c>
      <c r="P80" s="25" t="e">
        <f t="shared" si="42"/>
        <v>#VALUE!</v>
      </c>
      <c r="Q80" s="25" t="e">
        <f t="shared" si="42"/>
        <v>#VALUE!</v>
      </c>
      <c r="R80" s="25" t="e">
        <f t="shared" si="42"/>
        <v>#VALUE!</v>
      </c>
      <c r="S80" s="25" t="e">
        <f t="shared" si="42"/>
        <v>#VALUE!</v>
      </c>
      <c r="T80" s="25" t="e">
        <f t="shared" si="42"/>
        <v>#VALUE!</v>
      </c>
      <c r="U80" s="25" t="e">
        <f t="shared" si="42"/>
        <v>#VALUE!</v>
      </c>
      <c r="V80" s="25" t="e">
        <f t="shared" si="42"/>
        <v>#VALUE!</v>
      </c>
      <c r="W80" s="25" t="e">
        <f t="shared" si="42"/>
        <v>#VALUE!</v>
      </c>
      <c r="X80" s="25" t="e">
        <f t="shared" si="42"/>
        <v>#VALUE!</v>
      </c>
      <c r="Y80" s="25" t="e">
        <f t="shared" si="42"/>
        <v>#VALUE!</v>
      </c>
      <c r="Z80" s="25" t="e">
        <f t="shared" si="42"/>
        <v>#VALUE!</v>
      </c>
      <c r="AA80" s="25" t="e">
        <f t="shared" si="42"/>
        <v>#VALUE!</v>
      </c>
      <c r="AB80" s="25" t="e">
        <f t="shared" si="42"/>
        <v>#VALUE!</v>
      </c>
      <c r="AC80" s="25" t="e">
        <f t="shared" si="42"/>
        <v>#VALUE!</v>
      </c>
      <c r="AD80" s="25" t="e">
        <f t="shared" si="42"/>
        <v>#VALUE!</v>
      </c>
      <c r="AE80" s="25" t="e">
        <f t="shared" si="42"/>
        <v>#VALUE!</v>
      </c>
      <c r="AF80" s="25" t="e">
        <f t="shared" si="42"/>
        <v>#VALUE!</v>
      </c>
      <c r="AG80" s="25" t="e">
        <f t="shared" si="42"/>
        <v>#VALUE!</v>
      </c>
      <c r="AH80" s="99" t="s">
        <v>34</v>
      </c>
      <c r="AI80" s="110">
        <f t="shared" si="40"/>
        <v>0</v>
      </c>
      <c r="AJ80" s="113"/>
    </row>
    <row r="81" spans="2:38" hidden="1">
      <c r="B81" s="13" t="s">
        <v>38</v>
      </c>
      <c r="C81" s="26" t="e">
        <f t="shared" ref="C81:AG81" si="43">IF(AND(DAY(C70)&gt;=8,DAY(C70)&lt;=14,C71="土",OR(C76="休",C76="雨")),1,0)</f>
        <v>#VALUE!</v>
      </c>
      <c r="D81" s="26" t="e">
        <f t="shared" si="43"/>
        <v>#VALUE!</v>
      </c>
      <c r="E81" s="26" t="e">
        <f t="shared" si="43"/>
        <v>#VALUE!</v>
      </c>
      <c r="F81" s="26" t="e">
        <f t="shared" si="43"/>
        <v>#VALUE!</v>
      </c>
      <c r="G81" s="26" t="e">
        <f t="shared" si="43"/>
        <v>#VALUE!</v>
      </c>
      <c r="H81" s="26" t="e">
        <f t="shared" si="43"/>
        <v>#VALUE!</v>
      </c>
      <c r="I81" s="26" t="e">
        <f t="shared" si="43"/>
        <v>#VALUE!</v>
      </c>
      <c r="J81" s="26" t="e">
        <f t="shared" si="43"/>
        <v>#VALUE!</v>
      </c>
      <c r="K81" s="26" t="e">
        <f t="shared" si="43"/>
        <v>#VALUE!</v>
      </c>
      <c r="L81" s="26" t="e">
        <f t="shared" si="43"/>
        <v>#VALUE!</v>
      </c>
      <c r="M81" s="26" t="e">
        <f t="shared" si="43"/>
        <v>#VALUE!</v>
      </c>
      <c r="N81" s="26" t="e">
        <f t="shared" si="43"/>
        <v>#VALUE!</v>
      </c>
      <c r="O81" s="26" t="e">
        <f t="shared" si="43"/>
        <v>#VALUE!</v>
      </c>
      <c r="P81" s="26" t="e">
        <f t="shared" si="43"/>
        <v>#VALUE!</v>
      </c>
      <c r="Q81" s="26" t="e">
        <f t="shared" si="43"/>
        <v>#VALUE!</v>
      </c>
      <c r="R81" s="26" t="e">
        <f t="shared" si="43"/>
        <v>#VALUE!</v>
      </c>
      <c r="S81" s="26" t="e">
        <f t="shared" si="43"/>
        <v>#VALUE!</v>
      </c>
      <c r="T81" s="26" t="e">
        <f t="shared" si="43"/>
        <v>#VALUE!</v>
      </c>
      <c r="U81" s="26" t="e">
        <f t="shared" si="43"/>
        <v>#VALUE!</v>
      </c>
      <c r="V81" s="26" t="e">
        <f t="shared" si="43"/>
        <v>#VALUE!</v>
      </c>
      <c r="W81" s="26" t="e">
        <f t="shared" si="43"/>
        <v>#VALUE!</v>
      </c>
      <c r="X81" s="26" t="e">
        <f t="shared" si="43"/>
        <v>#VALUE!</v>
      </c>
      <c r="Y81" s="26" t="e">
        <f t="shared" si="43"/>
        <v>#VALUE!</v>
      </c>
      <c r="Z81" s="26" t="e">
        <f t="shared" si="43"/>
        <v>#VALUE!</v>
      </c>
      <c r="AA81" s="26" t="e">
        <f t="shared" si="43"/>
        <v>#VALUE!</v>
      </c>
      <c r="AB81" s="26" t="e">
        <f t="shared" si="43"/>
        <v>#VALUE!</v>
      </c>
      <c r="AC81" s="26" t="e">
        <f t="shared" si="43"/>
        <v>#VALUE!</v>
      </c>
      <c r="AD81" s="26" t="e">
        <f t="shared" si="43"/>
        <v>#VALUE!</v>
      </c>
      <c r="AE81" s="26" t="e">
        <f t="shared" si="43"/>
        <v>#VALUE!</v>
      </c>
      <c r="AF81" s="26" t="e">
        <f t="shared" si="43"/>
        <v>#VALUE!</v>
      </c>
      <c r="AG81" s="26" t="e">
        <f t="shared" si="43"/>
        <v>#VALUE!</v>
      </c>
      <c r="AH81" s="99" t="s">
        <v>35</v>
      </c>
      <c r="AI81" s="110">
        <f t="shared" si="40"/>
        <v>0</v>
      </c>
      <c r="AJ81" s="113"/>
    </row>
    <row r="82" spans="2:38" hidden="1">
      <c r="B82" s="13" t="s">
        <v>33</v>
      </c>
      <c r="C82" s="25" t="e">
        <f t="shared" ref="C82:AG82" si="44">IF(AND(DAY(C70)&gt;=22,DAY(C70)&lt;=28,C71="日"),1,0)</f>
        <v>#VALUE!</v>
      </c>
      <c r="D82" s="25" t="e">
        <f t="shared" si="44"/>
        <v>#VALUE!</v>
      </c>
      <c r="E82" s="25" t="e">
        <f t="shared" si="44"/>
        <v>#VALUE!</v>
      </c>
      <c r="F82" s="25" t="e">
        <f t="shared" si="44"/>
        <v>#VALUE!</v>
      </c>
      <c r="G82" s="25" t="e">
        <f t="shared" si="44"/>
        <v>#VALUE!</v>
      </c>
      <c r="H82" s="25" t="e">
        <f t="shared" si="44"/>
        <v>#VALUE!</v>
      </c>
      <c r="I82" s="25" t="e">
        <f t="shared" si="44"/>
        <v>#VALUE!</v>
      </c>
      <c r="J82" s="25" t="e">
        <f t="shared" si="44"/>
        <v>#VALUE!</v>
      </c>
      <c r="K82" s="25" t="e">
        <f t="shared" si="44"/>
        <v>#VALUE!</v>
      </c>
      <c r="L82" s="25" t="e">
        <f t="shared" si="44"/>
        <v>#VALUE!</v>
      </c>
      <c r="M82" s="25" t="e">
        <f t="shared" si="44"/>
        <v>#VALUE!</v>
      </c>
      <c r="N82" s="25" t="e">
        <f t="shared" si="44"/>
        <v>#VALUE!</v>
      </c>
      <c r="O82" s="25" t="e">
        <f t="shared" si="44"/>
        <v>#VALUE!</v>
      </c>
      <c r="P82" s="25" t="e">
        <f t="shared" si="44"/>
        <v>#VALUE!</v>
      </c>
      <c r="Q82" s="25" t="e">
        <f t="shared" si="44"/>
        <v>#VALUE!</v>
      </c>
      <c r="R82" s="25" t="e">
        <f t="shared" si="44"/>
        <v>#VALUE!</v>
      </c>
      <c r="S82" s="25" t="e">
        <f t="shared" si="44"/>
        <v>#VALUE!</v>
      </c>
      <c r="T82" s="25" t="e">
        <f t="shared" si="44"/>
        <v>#VALUE!</v>
      </c>
      <c r="U82" s="25" t="e">
        <f t="shared" si="44"/>
        <v>#VALUE!</v>
      </c>
      <c r="V82" s="25" t="e">
        <f t="shared" si="44"/>
        <v>#VALUE!</v>
      </c>
      <c r="W82" s="25" t="e">
        <f t="shared" si="44"/>
        <v>#VALUE!</v>
      </c>
      <c r="X82" s="25" t="e">
        <f t="shared" si="44"/>
        <v>#VALUE!</v>
      </c>
      <c r="Y82" s="25" t="e">
        <f t="shared" si="44"/>
        <v>#VALUE!</v>
      </c>
      <c r="Z82" s="25" t="e">
        <f t="shared" si="44"/>
        <v>#VALUE!</v>
      </c>
      <c r="AA82" s="25" t="e">
        <f t="shared" si="44"/>
        <v>#VALUE!</v>
      </c>
      <c r="AB82" s="25" t="e">
        <f t="shared" si="44"/>
        <v>#VALUE!</v>
      </c>
      <c r="AC82" s="25" t="e">
        <f t="shared" si="44"/>
        <v>#VALUE!</v>
      </c>
      <c r="AD82" s="25" t="e">
        <f t="shared" si="44"/>
        <v>#VALUE!</v>
      </c>
      <c r="AE82" s="25" t="e">
        <f t="shared" si="44"/>
        <v>#VALUE!</v>
      </c>
      <c r="AF82" s="25" t="e">
        <f t="shared" si="44"/>
        <v>#VALUE!</v>
      </c>
      <c r="AG82" s="25" t="e">
        <f t="shared" si="44"/>
        <v>#VALUE!</v>
      </c>
      <c r="AH82" s="99" t="s">
        <v>34</v>
      </c>
      <c r="AI82" s="110">
        <f t="shared" si="40"/>
        <v>0</v>
      </c>
    </row>
    <row r="83" spans="2:38" hidden="1">
      <c r="B83" s="13" t="s">
        <v>39</v>
      </c>
      <c r="C83" s="26" t="e">
        <f t="shared" ref="C83:AG83" si="45">IF(AND(DAY(C70)&gt;=22,DAY(C70)&lt;=28,C71="日",OR(C76="休",C76="雨")),1,0)</f>
        <v>#VALUE!</v>
      </c>
      <c r="D83" s="26" t="e">
        <f t="shared" si="45"/>
        <v>#VALUE!</v>
      </c>
      <c r="E83" s="26" t="e">
        <f t="shared" si="45"/>
        <v>#VALUE!</v>
      </c>
      <c r="F83" s="26" t="e">
        <f t="shared" si="45"/>
        <v>#VALUE!</v>
      </c>
      <c r="G83" s="26" t="e">
        <f t="shared" si="45"/>
        <v>#VALUE!</v>
      </c>
      <c r="H83" s="26" t="e">
        <f t="shared" si="45"/>
        <v>#VALUE!</v>
      </c>
      <c r="I83" s="26" t="e">
        <f t="shared" si="45"/>
        <v>#VALUE!</v>
      </c>
      <c r="J83" s="26" t="e">
        <f t="shared" si="45"/>
        <v>#VALUE!</v>
      </c>
      <c r="K83" s="26" t="e">
        <f t="shared" si="45"/>
        <v>#VALUE!</v>
      </c>
      <c r="L83" s="26" t="e">
        <f t="shared" si="45"/>
        <v>#VALUE!</v>
      </c>
      <c r="M83" s="26" t="e">
        <f t="shared" si="45"/>
        <v>#VALUE!</v>
      </c>
      <c r="N83" s="26" t="e">
        <f t="shared" si="45"/>
        <v>#VALUE!</v>
      </c>
      <c r="O83" s="26" t="e">
        <f t="shared" si="45"/>
        <v>#VALUE!</v>
      </c>
      <c r="P83" s="26" t="e">
        <f t="shared" si="45"/>
        <v>#VALUE!</v>
      </c>
      <c r="Q83" s="26" t="e">
        <f t="shared" si="45"/>
        <v>#VALUE!</v>
      </c>
      <c r="R83" s="26" t="e">
        <f t="shared" si="45"/>
        <v>#VALUE!</v>
      </c>
      <c r="S83" s="26" t="e">
        <f t="shared" si="45"/>
        <v>#VALUE!</v>
      </c>
      <c r="T83" s="26" t="e">
        <f t="shared" si="45"/>
        <v>#VALUE!</v>
      </c>
      <c r="U83" s="26" t="e">
        <f t="shared" si="45"/>
        <v>#VALUE!</v>
      </c>
      <c r="V83" s="26" t="e">
        <f t="shared" si="45"/>
        <v>#VALUE!</v>
      </c>
      <c r="W83" s="26" t="e">
        <f t="shared" si="45"/>
        <v>#VALUE!</v>
      </c>
      <c r="X83" s="26" t="e">
        <f t="shared" si="45"/>
        <v>#VALUE!</v>
      </c>
      <c r="Y83" s="26" t="e">
        <f t="shared" si="45"/>
        <v>#VALUE!</v>
      </c>
      <c r="Z83" s="26" t="e">
        <f t="shared" si="45"/>
        <v>#VALUE!</v>
      </c>
      <c r="AA83" s="26" t="e">
        <f t="shared" si="45"/>
        <v>#VALUE!</v>
      </c>
      <c r="AB83" s="26" t="e">
        <f t="shared" si="45"/>
        <v>#VALUE!</v>
      </c>
      <c r="AC83" s="26" t="e">
        <f t="shared" si="45"/>
        <v>#VALUE!</v>
      </c>
      <c r="AD83" s="26" t="e">
        <f t="shared" si="45"/>
        <v>#VALUE!</v>
      </c>
      <c r="AE83" s="26" t="e">
        <f t="shared" si="45"/>
        <v>#VALUE!</v>
      </c>
      <c r="AF83" s="26" t="e">
        <f t="shared" si="45"/>
        <v>#VALUE!</v>
      </c>
      <c r="AG83" s="26" t="e">
        <f t="shared" si="45"/>
        <v>#VALUE!</v>
      </c>
      <c r="AH83" s="99" t="s">
        <v>35</v>
      </c>
      <c r="AI83" s="110">
        <f t="shared" si="40"/>
        <v>0</v>
      </c>
    </row>
    <row r="84" spans="2:38" hidden="1">
      <c r="B84" s="13" t="s">
        <v>40</v>
      </c>
      <c r="C84" s="25" t="e">
        <f t="shared" ref="C84:AG84" si="46">IF(AND(DAY(C70)&gt;=8,DAY(C70)&lt;=14,C71="日"),1,0)</f>
        <v>#VALUE!</v>
      </c>
      <c r="D84" s="25" t="e">
        <f t="shared" si="46"/>
        <v>#VALUE!</v>
      </c>
      <c r="E84" s="25" t="e">
        <f t="shared" si="46"/>
        <v>#VALUE!</v>
      </c>
      <c r="F84" s="25" t="e">
        <f t="shared" si="46"/>
        <v>#VALUE!</v>
      </c>
      <c r="G84" s="25" t="e">
        <f t="shared" si="46"/>
        <v>#VALUE!</v>
      </c>
      <c r="H84" s="25" t="e">
        <f t="shared" si="46"/>
        <v>#VALUE!</v>
      </c>
      <c r="I84" s="25" t="e">
        <f t="shared" si="46"/>
        <v>#VALUE!</v>
      </c>
      <c r="J84" s="25" t="e">
        <f t="shared" si="46"/>
        <v>#VALUE!</v>
      </c>
      <c r="K84" s="25" t="e">
        <f t="shared" si="46"/>
        <v>#VALUE!</v>
      </c>
      <c r="L84" s="25" t="e">
        <f t="shared" si="46"/>
        <v>#VALUE!</v>
      </c>
      <c r="M84" s="25" t="e">
        <f t="shared" si="46"/>
        <v>#VALUE!</v>
      </c>
      <c r="N84" s="25" t="e">
        <f t="shared" si="46"/>
        <v>#VALUE!</v>
      </c>
      <c r="O84" s="25" t="e">
        <f t="shared" si="46"/>
        <v>#VALUE!</v>
      </c>
      <c r="P84" s="25" t="e">
        <f t="shared" si="46"/>
        <v>#VALUE!</v>
      </c>
      <c r="Q84" s="25" t="e">
        <f t="shared" si="46"/>
        <v>#VALUE!</v>
      </c>
      <c r="R84" s="25" t="e">
        <f t="shared" si="46"/>
        <v>#VALUE!</v>
      </c>
      <c r="S84" s="25" t="e">
        <f t="shared" si="46"/>
        <v>#VALUE!</v>
      </c>
      <c r="T84" s="25" t="e">
        <f t="shared" si="46"/>
        <v>#VALUE!</v>
      </c>
      <c r="U84" s="25" t="e">
        <f t="shared" si="46"/>
        <v>#VALUE!</v>
      </c>
      <c r="V84" s="25" t="e">
        <f t="shared" si="46"/>
        <v>#VALUE!</v>
      </c>
      <c r="W84" s="25" t="e">
        <f t="shared" si="46"/>
        <v>#VALUE!</v>
      </c>
      <c r="X84" s="25" t="e">
        <f t="shared" si="46"/>
        <v>#VALUE!</v>
      </c>
      <c r="Y84" s="25" t="e">
        <f t="shared" si="46"/>
        <v>#VALUE!</v>
      </c>
      <c r="Z84" s="25" t="e">
        <f t="shared" si="46"/>
        <v>#VALUE!</v>
      </c>
      <c r="AA84" s="25" t="e">
        <f t="shared" si="46"/>
        <v>#VALUE!</v>
      </c>
      <c r="AB84" s="25" t="e">
        <f t="shared" si="46"/>
        <v>#VALUE!</v>
      </c>
      <c r="AC84" s="25" t="e">
        <f t="shared" si="46"/>
        <v>#VALUE!</v>
      </c>
      <c r="AD84" s="25" t="e">
        <f t="shared" si="46"/>
        <v>#VALUE!</v>
      </c>
      <c r="AE84" s="25" t="e">
        <f t="shared" si="46"/>
        <v>#VALUE!</v>
      </c>
      <c r="AF84" s="25" t="e">
        <f t="shared" si="46"/>
        <v>#VALUE!</v>
      </c>
      <c r="AG84" s="25" t="e">
        <f t="shared" si="46"/>
        <v>#VALUE!</v>
      </c>
      <c r="AH84" s="99" t="s">
        <v>34</v>
      </c>
      <c r="AI84" s="110">
        <f t="shared" si="40"/>
        <v>0</v>
      </c>
    </row>
    <row r="85" spans="2:38" hidden="1">
      <c r="B85" s="13" t="s">
        <v>41</v>
      </c>
      <c r="C85" s="26" t="e">
        <f t="shared" ref="C85:AG85" si="47">IF(AND(DAY(C70)&gt;=8,DAY(C70)&lt;=14,C71="日",OR(C76="休",C76="雨")),1,0)</f>
        <v>#VALUE!</v>
      </c>
      <c r="D85" s="26" t="e">
        <f t="shared" si="47"/>
        <v>#VALUE!</v>
      </c>
      <c r="E85" s="26" t="e">
        <f t="shared" si="47"/>
        <v>#VALUE!</v>
      </c>
      <c r="F85" s="26" t="e">
        <f t="shared" si="47"/>
        <v>#VALUE!</v>
      </c>
      <c r="G85" s="26" t="e">
        <f t="shared" si="47"/>
        <v>#VALUE!</v>
      </c>
      <c r="H85" s="26" t="e">
        <f t="shared" si="47"/>
        <v>#VALUE!</v>
      </c>
      <c r="I85" s="26" t="e">
        <f t="shared" si="47"/>
        <v>#VALUE!</v>
      </c>
      <c r="J85" s="26" t="e">
        <f t="shared" si="47"/>
        <v>#VALUE!</v>
      </c>
      <c r="K85" s="26" t="e">
        <f t="shared" si="47"/>
        <v>#VALUE!</v>
      </c>
      <c r="L85" s="26" t="e">
        <f t="shared" si="47"/>
        <v>#VALUE!</v>
      </c>
      <c r="M85" s="26" t="e">
        <f t="shared" si="47"/>
        <v>#VALUE!</v>
      </c>
      <c r="N85" s="26" t="e">
        <f t="shared" si="47"/>
        <v>#VALUE!</v>
      </c>
      <c r="O85" s="26" t="e">
        <f t="shared" si="47"/>
        <v>#VALUE!</v>
      </c>
      <c r="P85" s="26" t="e">
        <f t="shared" si="47"/>
        <v>#VALUE!</v>
      </c>
      <c r="Q85" s="26" t="e">
        <f t="shared" si="47"/>
        <v>#VALUE!</v>
      </c>
      <c r="R85" s="26" t="e">
        <f t="shared" si="47"/>
        <v>#VALUE!</v>
      </c>
      <c r="S85" s="26" t="e">
        <f t="shared" si="47"/>
        <v>#VALUE!</v>
      </c>
      <c r="T85" s="26" t="e">
        <f t="shared" si="47"/>
        <v>#VALUE!</v>
      </c>
      <c r="U85" s="26" t="e">
        <f t="shared" si="47"/>
        <v>#VALUE!</v>
      </c>
      <c r="V85" s="26" t="e">
        <f t="shared" si="47"/>
        <v>#VALUE!</v>
      </c>
      <c r="W85" s="26" t="e">
        <f t="shared" si="47"/>
        <v>#VALUE!</v>
      </c>
      <c r="X85" s="26" t="e">
        <f t="shared" si="47"/>
        <v>#VALUE!</v>
      </c>
      <c r="Y85" s="26" t="e">
        <f t="shared" si="47"/>
        <v>#VALUE!</v>
      </c>
      <c r="Z85" s="26" t="e">
        <f t="shared" si="47"/>
        <v>#VALUE!</v>
      </c>
      <c r="AA85" s="26" t="e">
        <f t="shared" si="47"/>
        <v>#VALUE!</v>
      </c>
      <c r="AB85" s="26" t="e">
        <f t="shared" si="47"/>
        <v>#VALUE!</v>
      </c>
      <c r="AC85" s="26" t="e">
        <f t="shared" si="47"/>
        <v>#VALUE!</v>
      </c>
      <c r="AD85" s="26" t="e">
        <f t="shared" si="47"/>
        <v>#VALUE!</v>
      </c>
      <c r="AE85" s="26" t="e">
        <f t="shared" si="47"/>
        <v>#VALUE!</v>
      </c>
      <c r="AF85" s="26" t="e">
        <f t="shared" si="47"/>
        <v>#VALUE!</v>
      </c>
      <c r="AG85" s="26" t="e">
        <f t="shared" si="47"/>
        <v>#VALUE!</v>
      </c>
      <c r="AH85" s="99" t="s">
        <v>35</v>
      </c>
      <c r="AI85" s="110">
        <f t="shared" si="40"/>
        <v>0</v>
      </c>
    </row>
    <row r="87" spans="2:38">
      <c r="C87" s="2" t="e">
        <f>YEAR(C90)</f>
        <v>#VALUE!</v>
      </c>
      <c r="D87" s="2" t="e">
        <f>MONTH(C90)</f>
        <v>#VALUE!</v>
      </c>
    </row>
    <row r="88" spans="2:38">
      <c r="B88" s="14" t="s">
        <v>1</v>
      </c>
      <c r="C88" s="28" t="e">
        <f>C90</f>
        <v>#VALUE!</v>
      </c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03"/>
    </row>
    <row r="89" spans="2:38" hidden="1">
      <c r="B89" s="15"/>
      <c r="C89" s="29" t="e">
        <f>DATE($C87,$D87,1)</f>
        <v>#VALUE!</v>
      </c>
      <c r="D89" s="29" t="e">
        <f t="shared" ref="D89:AG89" si="48">C89+1</f>
        <v>#VALUE!</v>
      </c>
      <c r="E89" s="29" t="e">
        <f t="shared" si="48"/>
        <v>#VALUE!</v>
      </c>
      <c r="F89" s="29" t="e">
        <f t="shared" si="48"/>
        <v>#VALUE!</v>
      </c>
      <c r="G89" s="29" t="e">
        <f t="shared" si="48"/>
        <v>#VALUE!</v>
      </c>
      <c r="H89" s="29" t="e">
        <f t="shared" si="48"/>
        <v>#VALUE!</v>
      </c>
      <c r="I89" s="29" t="e">
        <f t="shared" si="48"/>
        <v>#VALUE!</v>
      </c>
      <c r="J89" s="29" t="e">
        <f t="shared" si="48"/>
        <v>#VALUE!</v>
      </c>
      <c r="K89" s="29" t="e">
        <f t="shared" si="48"/>
        <v>#VALUE!</v>
      </c>
      <c r="L89" s="29" t="e">
        <f t="shared" si="48"/>
        <v>#VALUE!</v>
      </c>
      <c r="M89" s="29" t="e">
        <f t="shared" si="48"/>
        <v>#VALUE!</v>
      </c>
      <c r="N89" s="29" t="e">
        <f t="shared" si="48"/>
        <v>#VALUE!</v>
      </c>
      <c r="O89" s="29" t="e">
        <f t="shared" si="48"/>
        <v>#VALUE!</v>
      </c>
      <c r="P89" s="29" t="e">
        <f t="shared" si="48"/>
        <v>#VALUE!</v>
      </c>
      <c r="Q89" s="29" t="e">
        <f t="shared" si="48"/>
        <v>#VALUE!</v>
      </c>
      <c r="R89" s="29" t="e">
        <f t="shared" si="48"/>
        <v>#VALUE!</v>
      </c>
      <c r="S89" s="29" t="e">
        <f t="shared" si="48"/>
        <v>#VALUE!</v>
      </c>
      <c r="T89" s="29" t="e">
        <f t="shared" si="48"/>
        <v>#VALUE!</v>
      </c>
      <c r="U89" s="29" t="e">
        <f t="shared" si="48"/>
        <v>#VALUE!</v>
      </c>
      <c r="V89" s="29" t="e">
        <f t="shared" si="48"/>
        <v>#VALUE!</v>
      </c>
      <c r="W89" s="29" t="e">
        <f t="shared" si="48"/>
        <v>#VALUE!</v>
      </c>
      <c r="X89" s="29" t="e">
        <f t="shared" si="48"/>
        <v>#VALUE!</v>
      </c>
      <c r="Y89" s="29" t="e">
        <f t="shared" si="48"/>
        <v>#VALUE!</v>
      </c>
      <c r="Z89" s="29" t="e">
        <f t="shared" si="48"/>
        <v>#VALUE!</v>
      </c>
      <c r="AA89" s="29" t="e">
        <f t="shared" si="48"/>
        <v>#VALUE!</v>
      </c>
      <c r="AB89" s="29" t="e">
        <f t="shared" si="48"/>
        <v>#VALUE!</v>
      </c>
      <c r="AC89" s="29" t="e">
        <f t="shared" si="48"/>
        <v>#VALUE!</v>
      </c>
      <c r="AD89" s="29" t="e">
        <f t="shared" si="48"/>
        <v>#VALUE!</v>
      </c>
      <c r="AE89" s="29" t="e">
        <f t="shared" si="48"/>
        <v>#VALUE!</v>
      </c>
      <c r="AF89" s="29" t="e">
        <f t="shared" si="48"/>
        <v>#VALUE!</v>
      </c>
      <c r="AG89" s="29" t="e">
        <f t="shared" si="48"/>
        <v>#VALUE!</v>
      </c>
      <c r="AH89" s="100"/>
      <c r="AI89" s="111"/>
    </row>
    <row r="90" spans="2:38">
      <c r="B90" s="16" t="s">
        <v>24</v>
      </c>
      <c r="C90" s="30" t="e">
        <f>IF(EDATE(C69,1)&gt;$G$5,"",EDATE(C69,1))</f>
        <v>#VALUE!</v>
      </c>
      <c r="D90" s="29" t="e">
        <f t="shared" ref="D90:AG90" si="49">IF(D89&gt;$G$5,"",IF(C90=EOMONTH(DATE($C87,$D87,1),0),"",IF(C90="","",C90+1)))</f>
        <v>#VALUE!</v>
      </c>
      <c r="E90" s="29" t="e">
        <f t="shared" si="49"/>
        <v>#VALUE!</v>
      </c>
      <c r="F90" s="29" t="e">
        <f t="shared" si="49"/>
        <v>#VALUE!</v>
      </c>
      <c r="G90" s="29" t="e">
        <f t="shared" si="49"/>
        <v>#VALUE!</v>
      </c>
      <c r="H90" s="29" t="e">
        <f t="shared" si="49"/>
        <v>#VALUE!</v>
      </c>
      <c r="I90" s="29" t="e">
        <f t="shared" si="49"/>
        <v>#VALUE!</v>
      </c>
      <c r="J90" s="29" t="e">
        <f t="shared" si="49"/>
        <v>#VALUE!</v>
      </c>
      <c r="K90" s="29" t="e">
        <f t="shared" si="49"/>
        <v>#VALUE!</v>
      </c>
      <c r="L90" s="29" t="e">
        <f t="shared" si="49"/>
        <v>#VALUE!</v>
      </c>
      <c r="M90" s="29" t="e">
        <f t="shared" si="49"/>
        <v>#VALUE!</v>
      </c>
      <c r="N90" s="29" t="e">
        <f t="shared" si="49"/>
        <v>#VALUE!</v>
      </c>
      <c r="O90" s="29" t="e">
        <f t="shared" si="49"/>
        <v>#VALUE!</v>
      </c>
      <c r="P90" s="29" t="e">
        <f t="shared" si="49"/>
        <v>#VALUE!</v>
      </c>
      <c r="Q90" s="29" t="e">
        <f t="shared" si="49"/>
        <v>#VALUE!</v>
      </c>
      <c r="R90" s="29" t="e">
        <f t="shared" si="49"/>
        <v>#VALUE!</v>
      </c>
      <c r="S90" s="29" t="e">
        <f t="shared" si="49"/>
        <v>#VALUE!</v>
      </c>
      <c r="T90" s="29" t="e">
        <f t="shared" si="49"/>
        <v>#VALUE!</v>
      </c>
      <c r="U90" s="29" t="e">
        <f t="shared" si="49"/>
        <v>#VALUE!</v>
      </c>
      <c r="V90" s="29" t="e">
        <f t="shared" si="49"/>
        <v>#VALUE!</v>
      </c>
      <c r="W90" s="29" t="e">
        <f t="shared" si="49"/>
        <v>#VALUE!</v>
      </c>
      <c r="X90" s="29" t="e">
        <f t="shared" si="49"/>
        <v>#VALUE!</v>
      </c>
      <c r="Y90" s="29" t="e">
        <f t="shared" si="49"/>
        <v>#VALUE!</v>
      </c>
      <c r="Z90" s="29" t="e">
        <f t="shared" si="49"/>
        <v>#VALUE!</v>
      </c>
      <c r="AA90" s="29" t="e">
        <f t="shared" si="49"/>
        <v>#VALUE!</v>
      </c>
      <c r="AB90" s="29" t="e">
        <f t="shared" si="49"/>
        <v>#VALUE!</v>
      </c>
      <c r="AC90" s="29" t="e">
        <f t="shared" si="49"/>
        <v>#VALUE!</v>
      </c>
      <c r="AD90" s="29" t="e">
        <f t="shared" si="49"/>
        <v>#VALUE!</v>
      </c>
      <c r="AE90" s="29" t="e">
        <f t="shared" si="49"/>
        <v>#VALUE!</v>
      </c>
      <c r="AF90" s="29" t="e">
        <f t="shared" si="49"/>
        <v>#VALUE!</v>
      </c>
      <c r="AG90" s="29" t="e">
        <f t="shared" si="49"/>
        <v>#VALUE!</v>
      </c>
      <c r="AH90" s="95" t="s">
        <v>25</v>
      </c>
      <c r="AI90" s="105">
        <f>+COUNTIFS(C91:AG91,"土",C92:AG92,"")+COUNTIFS(C91:AG91,"日",C92:AG92,"")</f>
        <v>0</v>
      </c>
    </row>
    <row r="91" spans="2:38">
      <c r="B91" s="7" t="s">
        <v>26</v>
      </c>
      <c r="C91" s="20" t="str">
        <f t="shared" ref="C91:AG91" si="50">IFERROR(TEXT(WEEKDAY(+C90),"aaa"),"")</f>
        <v/>
      </c>
      <c r="D91" s="20" t="str">
        <f t="shared" si="50"/>
        <v/>
      </c>
      <c r="E91" s="20" t="str">
        <f t="shared" si="50"/>
        <v/>
      </c>
      <c r="F91" s="20" t="str">
        <f t="shared" si="50"/>
        <v/>
      </c>
      <c r="G91" s="20" t="str">
        <f t="shared" si="50"/>
        <v/>
      </c>
      <c r="H91" s="20" t="str">
        <f t="shared" si="50"/>
        <v/>
      </c>
      <c r="I91" s="20" t="str">
        <f t="shared" si="50"/>
        <v/>
      </c>
      <c r="J91" s="20" t="str">
        <f t="shared" si="50"/>
        <v/>
      </c>
      <c r="K91" s="20" t="str">
        <f t="shared" si="50"/>
        <v/>
      </c>
      <c r="L91" s="20" t="str">
        <f t="shared" si="50"/>
        <v/>
      </c>
      <c r="M91" s="20" t="str">
        <f t="shared" si="50"/>
        <v/>
      </c>
      <c r="N91" s="20" t="str">
        <f t="shared" si="50"/>
        <v/>
      </c>
      <c r="O91" s="20" t="str">
        <f t="shared" si="50"/>
        <v/>
      </c>
      <c r="P91" s="20" t="str">
        <f t="shared" si="50"/>
        <v/>
      </c>
      <c r="Q91" s="20" t="str">
        <f t="shared" si="50"/>
        <v/>
      </c>
      <c r="R91" s="20" t="str">
        <f t="shared" si="50"/>
        <v/>
      </c>
      <c r="S91" s="20" t="str">
        <f t="shared" si="50"/>
        <v/>
      </c>
      <c r="T91" s="20" t="str">
        <f t="shared" si="50"/>
        <v/>
      </c>
      <c r="U91" s="20" t="str">
        <f t="shared" si="50"/>
        <v/>
      </c>
      <c r="V91" s="20" t="str">
        <f t="shared" si="50"/>
        <v/>
      </c>
      <c r="W91" s="20" t="str">
        <f t="shared" si="50"/>
        <v/>
      </c>
      <c r="X91" s="20" t="str">
        <f t="shared" si="50"/>
        <v/>
      </c>
      <c r="Y91" s="20" t="str">
        <f t="shared" si="50"/>
        <v/>
      </c>
      <c r="Z91" s="20" t="str">
        <f t="shared" si="50"/>
        <v/>
      </c>
      <c r="AA91" s="20" t="str">
        <f t="shared" si="50"/>
        <v/>
      </c>
      <c r="AB91" s="20" t="str">
        <f t="shared" si="50"/>
        <v/>
      </c>
      <c r="AC91" s="20" t="str">
        <f t="shared" si="50"/>
        <v/>
      </c>
      <c r="AD91" s="20" t="str">
        <f t="shared" si="50"/>
        <v/>
      </c>
      <c r="AE91" s="20" t="str">
        <f t="shared" si="50"/>
        <v/>
      </c>
      <c r="AF91" s="20" t="str">
        <f t="shared" si="50"/>
        <v/>
      </c>
      <c r="AG91" s="20" t="str">
        <f t="shared" si="50"/>
        <v/>
      </c>
      <c r="AH91" s="95" t="s">
        <v>12</v>
      </c>
      <c r="AI91" s="105">
        <f>+COUNTIF(C92:AG92,"夏休")+COUNTIF(C92:AG92,"冬休")+COUNTIF(C92:AG92,"中止")</f>
        <v>0</v>
      </c>
    </row>
    <row r="92" spans="2:38" ht="13.5" customHeight="1">
      <c r="B92" s="8" t="s">
        <v>27</v>
      </c>
      <c r="C92" s="21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88"/>
      <c r="AH92" s="96" t="s">
        <v>4</v>
      </c>
      <c r="AI92" s="106">
        <f>COUNT(C90:AG90)-AI91</f>
        <v>0</v>
      </c>
    </row>
    <row r="93" spans="2:38" ht="13.5" customHeight="1">
      <c r="B93" s="9"/>
      <c r="C93" s="21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88"/>
      <c r="AH93" s="96" t="s">
        <v>29</v>
      </c>
      <c r="AI93" s="106">
        <f>+COUNTIF(C94:AG95,"休")</f>
        <v>0</v>
      </c>
      <c r="AJ93" s="113" t="e">
        <f>IF(AI94&gt;0.285,"",IF(AI93&lt;AI90,"←計画日数が足りません",""))</f>
        <v>#DIV/0!</v>
      </c>
    </row>
    <row r="94" spans="2:38" ht="13.5" customHeight="1">
      <c r="B94" s="10" t="s">
        <v>2</v>
      </c>
      <c r="C94" s="22"/>
      <c r="D94" s="35"/>
      <c r="E94" s="36"/>
      <c r="F94" s="35"/>
      <c r="G94" s="35"/>
      <c r="H94" s="35"/>
      <c r="I94" s="35"/>
      <c r="J94" s="35"/>
      <c r="K94" s="35"/>
      <c r="L94" s="36"/>
      <c r="M94" s="35"/>
      <c r="N94" s="35"/>
      <c r="O94" s="35"/>
      <c r="P94" s="35"/>
      <c r="Q94" s="35"/>
      <c r="R94" s="35"/>
      <c r="S94" s="36"/>
      <c r="T94" s="35"/>
      <c r="U94" s="35"/>
      <c r="V94" s="35"/>
      <c r="W94" s="35"/>
      <c r="X94" s="35"/>
      <c r="Y94" s="35"/>
      <c r="Z94" s="36"/>
      <c r="AA94" s="35"/>
      <c r="AB94" s="35"/>
      <c r="AC94" s="35"/>
      <c r="AD94" s="35"/>
      <c r="AE94" s="35"/>
      <c r="AF94" s="35"/>
      <c r="AG94" s="89"/>
      <c r="AH94" s="96" t="s">
        <v>30</v>
      </c>
      <c r="AI94" s="107" t="e">
        <f>+AI93/AI92</f>
        <v>#DIV/0!</v>
      </c>
    </row>
    <row r="95" spans="2:38">
      <c r="B95" s="10"/>
      <c r="C95" s="22"/>
      <c r="D95" s="35"/>
      <c r="E95" s="36"/>
      <c r="F95" s="35"/>
      <c r="G95" s="35"/>
      <c r="H95" s="35"/>
      <c r="I95" s="35"/>
      <c r="J95" s="35"/>
      <c r="K95" s="35"/>
      <c r="L95" s="36"/>
      <c r="M95" s="35"/>
      <c r="N95" s="35"/>
      <c r="O95" s="35"/>
      <c r="P95" s="35"/>
      <c r="Q95" s="35"/>
      <c r="R95" s="35"/>
      <c r="S95" s="36"/>
      <c r="T95" s="35"/>
      <c r="U95" s="35"/>
      <c r="V95" s="35"/>
      <c r="W95" s="35"/>
      <c r="X95" s="35"/>
      <c r="Y95" s="35"/>
      <c r="Z95" s="36"/>
      <c r="AA95" s="35"/>
      <c r="AB95" s="35"/>
      <c r="AC95" s="35"/>
      <c r="AD95" s="35"/>
      <c r="AE95" s="35"/>
      <c r="AF95" s="35"/>
      <c r="AG95" s="89"/>
      <c r="AH95" s="96" t="s">
        <v>7</v>
      </c>
      <c r="AI95" s="106">
        <f>+COUNTA(C96:AG97)</f>
        <v>0</v>
      </c>
    </row>
    <row r="96" spans="2:38">
      <c r="B96" s="11" t="s">
        <v>17</v>
      </c>
      <c r="C96" s="23"/>
      <c r="D96" s="36"/>
      <c r="E96" s="44"/>
      <c r="F96" s="36"/>
      <c r="G96" s="36"/>
      <c r="H96" s="36"/>
      <c r="I96" s="36"/>
      <c r="J96" s="36"/>
      <c r="K96" s="36"/>
      <c r="L96" s="44"/>
      <c r="M96" s="36"/>
      <c r="N96" s="36"/>
      <c r="O96" s="36"/>
      <c r="P96" s="36"/>
      <c r="Q96" s="36"/>
      <c r="R96" s="36"/>
      <c r="S96" s="44"/>
      <c r="T96" s="36"/>
      <c r="U96" s="36"/>
      <c r="V96" s="36"/>
      <c r="W96" s="36"/>
      <c r="X96" s="36"/>
      <c r="Y96" s="36"/>
      <c r="Z96" s="44"/>
      <c r="AA96" s="36"/>
      <c r="AB96" s="36"/>
      <c r="AC96" s="36"/>
      <c r="AD96" s="36"/>
      <c r="AE96" s="36"/>
      <c r="AF96" s="36"/>
      <c r="AG96" s="90"/>
      <c r="AH96" s="97" t="s">
        <v>31</v>
      </c>
      <c r="AI96" s="108" t="e">
        <f>+AI95/AI92</f>
        <v>#DIV/0!</v>
      </c>
      <c r="AL96" s="2">
        <f>+COUNTIF(C94:AG95,"休")</f>
        <v>0</v>
      </c>
    </row>
    <row r="97" spans="2:38">
      <c r="B97" s="12"/>
      <c r="C97" s="24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91"/>
      <c r="AH97" s="98" t="s">
        <v>6</v>
      </c>
      <c r="AI97" s="109" t="str">
        <f>IF(7&gt;AI92,"対象外",IF(OR(AI96&gt;=0.285,AI95&gt;=AI90),"OK","NG"))</f>
        <v>対象外</v>
      </c>
      <c r="AJ97" s="113" t="str">
        <f>IF(AI97="対象外","←７日間に満たない期間は達成判定の対象外",IF(AI97="NG","←月単位未達成","←月単位達成"))</f>
        <v>←７日間に満たない期間は達成判定の対象外</v>
      </c>
      <c r="AL97" s="114" t="str">
        <f>IF(7&gt;AI92,"対象外",IF(AL96&gt;=AI90,"OK","NG"))</f>
        <v>対象外</v>
      </c>
    </row>
    <row r="98" spans="2:38" hidden="1">
      <c r="B98" s="13" t="s">
        <v>32</v>
      </c>
      <c r="C98" s="25" t="e">
        <f t="shared" ref="C98:AG98" si="51">IF(AND(DAY(C90)&gt;=22,DAY(C90)&lt;=28,C91="土"),1,0)</f>
        <v>#VALUE!</v>
      </c>
      <c r="D98" s="25" t="e">
        <f t="shared" si="51"/>
        <v>#VALUE!</v>
      </c>
      <c r="E98" s="25" t="e">
        <f t="shared" si="51"/>
        <v>#VALUE!</v>
      </c>
      <c r="F98" s="25" t="e">
        <f t="shared" si="51"/>
        <v>#VALUE!</v>
      </c>
      <c r="G98" s="25" t="e">
        <f t="shared" si="51"/>
        <v>#VALUE!</v>
      </c>
      <c r="H98" s="25" t="e">
        <f t="shared" si="51"/>
        <v>#VALUE!</v>
      </c>
      <c r="I98" s="25" t="e">
        <f t="shared" si="51"/>
        <v>#VALUE!</v>
      </c>
      <c r="J98" s="25" t="e">
        <f t="shared" si="51"/>
        <v>#VALUE!</v>
      </c>
      <c r="K98" s="25" t="e">
        <f t="shared" si="51"/>
        <v>#VALUE!</v>
      </c>
      <c r="L98" s="25" t="e">
        <f t="shared" si="51"/>
        <v>#VALUE!</v>
      </c>
      <c r="M98" s="25" t="e">
        <f t="shared" si="51"/>
        <v>#VALUE!</v>
      </c>
      <c r="N98" s="25" t="e">
        <f t="shared" si="51"/>
        <v>#VALUE!</v>
      </c>
      <c r="O98" s="25" t="e">
        <f t="shared" si="51"/>
        <v>#VALUE!</v>
      </c>
      <c r="P98" s="25" t="e">
        <f t="shared" si="51"/>
        <v>#VALUE!</v>
      </c>
      <c r="Q98" s="25" t="e">
        <f t="shared" si="51"/>
        <v>#VALUE!</v>
      </c>
      <c r="R98" s="25" t="e">
        <f t="shared" si="51"/>
        <v>#VALUE!</v>
      </c>
      <c r="S98" s="25" t="e">
        <f t="shared" si="51"/>
        <v>#VALUE!</v>
      </c>
      <c r="T98" s="25" t="e">
        <f t="shared" si="51"/>
        <v>#VALUE!</v>
      </c>
      <c r="U98" s="25" t="e">
        <f t="shared" si="51"/>
        <v>#VALUE!</v>
      </c>
      <c r="V98" s="25" t="e">
        <f t="shared" si="51"/>
        <v>#VALUE!</v>
      </c>
      <c r="W98" s="25" t="e">
        <f t="shared" si="51"/>
        <v>#VALUE!</v>
      </c>
      <c r="X98" s="25" t="e">
        <f t="shared" si="51"/>
        <v>#VALUE!</v>
      </c>
      <c r="Y98" s="25" t="e">
        <f t="shared" si="51"/>
        <v>#VALUE!</v>
      </c>
      <c r="Z98" s="25" t="e">
        <f t="shared" si="51"/>
        <v>#VALUE!</v>
      </c>
      <c r="AA98" s="25" t="e">
        <f t="shared" si="51"/>
        <v>#VALUE!</v>
      </c>
      <c r="AB98" s="25" t="e">
        <f t="shared" si="51"/>
        <v>#VALUE!</v>
      </c>
      <c r="AC98" s="25" t="e">
        <f t="shared" si="51"/>
        <v>#VALUE!</v>
      </c>
      <c r="AD98" s="25" t="e">
        <f t="shared" si="51"/>
        <v>#VALUE!</v>
      </c>
      <c r="AE98" s="25" t="e">
        <f t="shared" si="51"/>
        <v>#VALUE!</v>
      </c>
      <c r="AF98" s="25" t="e">
        <f t="shared" si="51"/>
        <v>#VALUE!</v>
      </c>
      <c r="AG98" s="25" t="e">
        <f t="shared" si="51"/>
        <v>#VALUE!</v>
      </c>
      <c r="AH98" s="99" t="s">
        <v>34</v>
      </c>
      <c r="AI98" s="110">
        <f t="shared" ref="AI98:AI105" si="52">_xlfn.AGGREGATE(9,6,C98:AG98)</f>
        <v>0</v>
      </c>
      <c r="AJ98" s="113"/>
    </row>
    <row r="99" spans="2:38" hidden="1">
      <c r="B99" s="13" t="s">
        <v>13</v>
      </c>
      <c r="C99" s="26" t="e">
        <f t="shared" ref="C99:AG99" si="53">IF(AND(DAY(C90)&gt;=22,DAY(C90)&lt;=28,C91="土",OR(C96="休",C96="雨")),1,0)</f>
        <v>#VALUE!</v>
      </c>
      <c r="D99" s="26" t="e">
        <f t="shared" si="53"/>
        <v>#VALUE!</v>
      </c>
      <c r="E99" s="26" t="e">
        <f t="shared" si="53"/>
        <v>#VALUE!</v>
      </c>
      <c r="F99" s="26" t="e">
        <f t="shared" si="53"/>
        <v>#VALUE!</v>
      </c>
      <c r="G99" s="26" t="e">
        <f t="shared" si="53"/>
        <v>#VALUE!</v>
      </c>
      <c r="H99" s="26" t="e">
        <f t="shared" si="53"/>
        <v>#VALUE!</v>
      </c>
      <c r="I99" s="26" t="e">
        <f t="shared" si="53"/>
        <v>#VALUE!</v>
      </c>
      <c r="J99" s="26" t="e">
        <f t="shared" si="53"/>
        <v>#VALUE!</v>
      </c>
      <c r="K99" s="26" t="e">
        <f t="shared" si="53"/>
        <v>#VALUE!</v>
      </c>
      <c r="L99" s="26" t="e">
        <f t="shared" si="53"/>
        <v>#VALUE!</v>
      </c>
      <c r="M99" s="26" t="e">
        <f t="shared" si="53"/>
        <v>#VALUE!</v>
      </c>
      <c r="N99" s="26" t="e">
        <f t="shared" si="53"/>
        <v>#VALUE!</v>
      </c>
      <c r="O99" s="26" t="e">
        <f t="shared" si="53"/>
        <v>#VALUE!</v>
      </c>
      <c r="P99" s="26" t="e">
        <f t="shared" si="53"/>
        <v>#VALUE!</v>
      </c>
      <c r="Q99" s="26" t="e">
        <f t="shared" si="53"/>
        <v>#VALUE!</v>
      </c>
      <c r="R99" s="26" t="e">
        <f t="shared" si="53"/>
        <v>#VALUE!</v>
      </c>
      <c r="S99" s="26" t="e">
        <f t="shared" si="53"/>
        <v>#VALUE!</v>
      </c>
      <c r="T99" s="26" t="e">
        <f t="shared" si="53"/>
        <v>#VALUE!</v>
      </c>
      <c r="U99" s="26" t="e">
        <f t="shared" si="53"/>
        <v>#VALUE!</v>
      </c>
      <c r="V99" s="26" t="e">
        <f t="shared" si="53"/>
        <v>#VALUE!</v>
      </c>
      <c r="W99" s="26" t="e">
        <f t="shared" si="53"/>
        <v>#VALUE!</v>
      </c>
      <c r="X99" s="26" t="e">
        <f t="shared" si="53"/>
        <v>#VALUE!</v>
      </c>
      <c r="Y99" s="26" t="e">
        <f t="shared" si="53"/>
        <v>#VALUE!</v>
      </c>
      <c r="Z99" s="26" t="e">
        <f t="shared" si="53"/>
        <v>#VALUE!</v>
      </c>
      <c r="AA99" s="26" t="e">
        <f t="shared" si="53"/>
        <v>#VALUE!</v>
      </c>
      <c r="AB99" s="26" t="e">
        <f t="shared" si="53"/>
        <v>#VALUE!</v>
      </c>
      <c r="AC99" s="26" t="e">
        <f t="shared" si="53"/>
        <v>#VALUE!</v>
      </c>
      <c r="AD99" s="26" t="e">
        <f t="shared" si="53"/>
        <v>#VALUE!</v>
      </c>
      <c r="AE99" s="26" t="e">
        <f t="shared" si="53"/>
        <v>#VALUE!</v>
      </c>
      <c r="AF99" s="26" t="e">
        <f t="shared" si="53"/>
        <v>#VALUE!</v>
      </c>
      <c r="AG99" s="26" t="e">
        <f t="shared" si="53"/>
        <v>#VALUE!</v>
      </c>
      <c r="AH99" s="99" t="s">
        <v>35</v>
      </c>
      <c r="AI99" s="110">
        <f t="shared" si="52"/>
        <v>0</v>
      </c>
      <c r="AJ99" s="113"/>
    </row>
    <row r="100" spans="2:38" hidden="1">
      <c r="B100" s="13" t="s">
        <v>37</v>
      </c>
      <c r="C100" s="25" t="e">
        <f t="shared" ref="C100:AG100" si="54">IF(AND(DAY(C90)&gt;=8,DAY(C90)&lt;=14,C91="土"),1,0)</f>
        <v>#VALUE!</v>
      </c>
      <c r="D100" s="25" t="e">
        <f t="shared" si="54"/>
        <v>#VALUE!</v>
      </c>
      <c r="E100" s="25" t="e">
        <f t="shared" si="54"/>
        <v>#VALUE!</v>
      </c>
      <c r="F100" s="25" t="e">
        <f t="shared" si="54"/>
        <v>#VALUE!</v>
      </c>
      <c r="G100" s="25" t="e">
        <f t="shared" si="54"/>
        <v>#VALUE!</v>
      </c>
      <c r="H100" s="25" t="e">
        <f t="shared" si="54"/>
        <v>#VALUE!</v>
      </c>
      <c r="I100" s="25" t="e">
        <f t="shared" si="54"/>
        <v>#VALUE!</v>
      </c>
      <c r="J100" s="25" t="e">
        <f t="shared" si="54"/>
        <v>#VALUE!</v>
      </c>
      <c r="K100" s="25" t="e">
        <f t="shared" si="54"/>
        <v>#VALUE!</v>
      </c>
      <c r="L100" s="25" t="e">
        <f t="shared" si="54"/>
        <v>#VALUE!</v>
      </c>
      <c r="M100" s="25" t="e">
        <f t="shared" si="54"/>
        <v>#VALUE!</v>
      </c>
      <c r="N100" s="25" t="e">
        <f t="shared" si="54"/>
        <v>#VALUE!</v>
      </c>
      <c r="O100" s="25" t="e">
        <f t="shared" si="54"/>
        <v>#VALUE!</v>
      </c>
      <c r="P100" s="25" t="e">
        <f t="shared" si="54"/>
        <v>#VALUE!</v>
      </c>
      <c r="Q100" s="25" t="e">
        <f t="shared" si="54"/>
        <v>#VALUE!</v>
      </c>
      <c r="R100" s="25" t="e">
        <f t="shared" si="54"/>
        <v>#VALUE!</v>
      </c>
      <c r="S100" s="25" t="e">
        <f t="shared" si="54"/>
        <v>#VALUE!</v>
      </c>
      <c r="T100" s="25" t="e">
        <f t="shared" si="54"/>
        <v>#VALUE!</v>
      </c>
      <c r="U100" s="25" t="e">
        <f t="shared" si="54"/>
        <v>#VALUE!</v>
      </c>
      <c r="V100" s="25" t="e">
        <f t="shared" si="54"/>
        <v>#VALUE!</v>
      </c>
      <c r="W100" s="25" t="e">
        <f t="shared" si="54"/>
        <v>#VALUE!</v>
      </c>
      <c r="X100" s="25" t="e">
        <f t="shared" si="54"/>
        <v>#VALUE!</v>
      </c>
      <c r="Y100" s="25" t="e">
        <f t="shared" si="54"/>
        <v>#VALUE!</v>
      </c>
      <c r="Z100" s="25" t="e">
        <f t="shared" si="54"/>
        <v>#VALUE!</v>
      </c>
      <c r="AA100" s="25" t="e">
        <f t="shared" si="54"/>
        <v>#VALUE!</v>
      </c>
      <c r="AB100" s="25" t="e">
        <f t="shared" si="54"/>
        <v>#VALUE!</v>
      </c>
      <c r="AC100" s="25" t="e">
        <f t="shared" si="54"/>
        <v>#VALUE!</v>
      </c>
      <c r="AD100" s="25" t="e">
        <f t="shared" si="54"/>
        <v>#VALUE!</v>
      </c>
      <c r="AE100" s="25" t="e">
        <f t="shared" si="54"/>
        <v>#VALUE!</v>
      </c>
      <c r="AF100" s="25" t="e">
        <f t="shared" si="54"/>
        <v>#VALUE!</v>
      </c>
      <c r="AG100" s="25" t="e">
        <f t="shared" si="54"/>
        <v>#VALUE!</v>
      </c>
      <c r="AH100" s="99" t="s">
        <v>34</v>
      </c>
      <c r="AI100" s="110">
        <f t="shared" si="52"/>
        <v>0</v>
      </c>
      <c r="AJ100" s="113"/>
    </row>
    <row r="101" spans="2:38" hidden="1">
      <c r="B101" s="13" t="s">
        <v>38</v>
      </c>
      <c r="C101" s="26" t="e">
        <f t="shared" ref="C101:AG101" si="55">IF(AND(DAY(C90)&gt;=8,DAY(C90)&lt;=14,C91="土",OR(C96="休",C96="雨")),1,0)</f>
        <v>#VALUE!</v>
      </c>
      <c r="D101" s="26" t="e">
        <f t="shared" si="55"/>
        <v>#VALUE!</v>
      </c>
      <c r="E101" s="26" t="e">
        <f t="shared" si="55"/>
        <v>#VALUE!</v>
      </c>
      <c r="F101" s="26" t="e">
        <f t="shared" si="55"/>
        <v>#VALUE!</v>
      </c>
      <c r="G101" s="26" t="e">
        <f t="shared" si="55"/>
        <v>#VALUE!</v>
      </c>
      <c r="H101" s="26" t="e">
        <f t="shared" si="55"/>
        <v>#VALUE!</v>
      </c>
      <c r="I101" s="26" t="e">
        <f t="shared" si="55"/>
        <v>#VALUE!</v>
      </c>
      <c r="J101" s="26" t="e">
        <f t="shared" si="55"/>
        <v>#VALUE!</v>
      </c>
      <c r="K101" s="26" t="e">
        <f t="shared" si="55"/>
        <v>#VALUE!</v>
      </c>
      <c r="L101" s="26" t="e">
        <f t="shared" si="55"/>
        <v>#VALUE!</v>
      </c>
      <c r="M101" s="26" t="e">
        <f t="shared" si="55"/>
        <v>#VALUE!</v>
      </c>
      <c r="N101" s="26" t="e">
        <f t="shared" si="55"/>
        <v>#VALUE!</v>
      </c>
      <c r="O101" s="26" t="e">
        <f t="shared" si="55"/>
        <v>#VALUE!</v>
      </c>
      <c r="P101" s="26" t="e">
        <f t="shared" si="55"/>
        <v>#VALUE!</v>
      </c>
      <c r="Q101" s="26" t="e">
        <f t="shared" si="55"/>
        <v>#VALUE!</v>
      </c>
      <c r="R101" s="26" t="e">
        <f t="shared" si="55"/>
        <v>#VALUE!</v>
      </c>
      <c r="S101" s="26" t="e">
        <f t="shared" si="55"/>
        <v>#VALUE!</v>
      </c>
      <c r="T101" s="26" t="e">
        <f t="shared" si="55"/>
        <v>#VALUE!</v>
      </c>
      <c r="U101" s="26" t="e">
        <f t="shared" si="55"/>
        <v>#VALUE!</v>
      </c>
      <c r="V101" s="26" t="e">
        <f t="shared" si="55"/>
        <v>#VALUE!</v>
      </c>
      <c r="W101" s="26" t="e">
        <f t="shared" si="55"/>
        <v>#VALUE!</v>
      </c>
      <c r="X101" s="26" t="e">
        <f t="shared" si="55"/>
        <v>#VALUE!</v>
      </c>
      <c r="Y101" s="26" t="e">
        <f t="shared" si="55"/>
        <v>#VALUE!</v>
      </c>
      <c r="Z101" s="26" t="e">
        <f t="shared" si="55"/>
        <v>#VALUE!</v>
      </c>
      <c r="AA101" s="26" t="e">
        <f t="shared" si="55"/>
        <v>#VALUE!</v>
      </c>
      <c r="AB101" s="26" t="e">
        <f t="shared" si="55"/>
        <v>#VALUE!</v>
      </c>
      <c r="AC101" s="26" t="e">
        <f t="shared" si="55"/>
        <v>#VALUE!</v>
      </c>
      <c r="AD101" s="26" t="e">
        <f t="shared" si="55"/>
        <v>#VALUE!</v>
      </c>
      <c r="AE101" s="26" t="e">
        <f t="shared" si="55"/>
        <v>#VALUE!</v>
      </c>
      <c r="AF101" s="26" t="e">
        <f t="shared" si="55"/>
        <v>#VALUE!</v>
      </c>
      <c r="AG101" s="26" t="e">
        <f t="shared" si="55"/>
        <v>#VALUE!</v>
      </c>
      <c r="AH101" s="99" t="s">
        <v>35</v>
      </c>
      <c r="AI101" s="110">
        <f t="shared" si="52"/>
        <v>0</v>
      </c>
      <c r="AJ101" s="113"/>
    </row>
    <row r="102" spans="2:38" hidden="1">
      <c r="B102" s="13" t="s">
        <v>33</v>
      </c>
      <c r="C102" s="25" t="e">
        <f t="shared" ref="C102:AG102" si="56">IF(AND(DAY(C90)&gt;=22,DAY(C90)&lt;=28,C91="日"),1,0)</f>
        <v>#VALUE!</v>
      </c>
      <c r="D102" s="25" t="e">
        <f t="shared" si="56"/>
        <v>#VALUE!</v>
      </c>
      <c r="E102" s="25" t="e">
        <f t="shared" si="56"/>
        <v>#VALUE!</v>
      </c>
      <c r="F102" s="25" t="e">
        <f t="shared" si="56"/>
        <v>#VALUE!</v>
      </c>
      <c r="G102" s="25" t="e">
        <f t="shared" si="56"/>
        <v>#VALUE!</v>
      </c>
      <c r="H102" s="25" t="e">
        <f t="shared" si="56"/>
        <v>#VALUE!</v>
      </c>
      <c r="I102" s="25" t="e">
        <f t="shared" si="56"/>
        <v>#VALUE!</v>
      </c>
      <c r="J102" s="25" t="e">
        <f t="shared" si="56"/>
        <v>#VALUE!</v>
      </c>
      <c r="K102" s="25" t="e">
        <f t="shared" si="56"/>
        <v>#VALUE!</v>
      </c>
      <c r="L102" s="25" t="e">
        <f t="shared" si="56"/>
        <v>#VALUE!</v>
      </c>
      <c r="M102" s="25" t="e">
        <f t="shared" si="56"/>
        <v>#VALUE!</v>
      </c>
      <c r="N102" s="25" t="e">
        <f t="shared" si="56"/>
        <v>#VALUE!</v>
      </c>
      <c r="O102" s="25" t="e">
        <f t="shared" si="56"/>
        <v>#VALUE!</v>
      </c>
      <c r="P102" s="25" t="e">
        <f t="shared" si="56"/>
        <v>#VALUE!</v>
      </c>
      <c r="Q102" s="25" t="e">
        <f t="shared" si="56"/>
        <v>#VALUE!</v>
      </c>
      <c r="R102" s="25" t="e">
        <f t="shared" si="56"/>
        <v>#VALUE!</v>
      </c>
      <c r="S102" s="25" t="e">
        <f t="shared" si="56"/>
        <v>#VALUE!</v>
      </c>
      <c r="T102" s="25" t="e">
        <f t="shared" si="56"/>
        <v>#VALUE!</v>
      </c>
      <c r="U102" s="25" t="e">
        <f t="shared" si="56"/>
        <v>#VALUE!</v>
      </c>
      <c r="V102" s="25" t="e">
        <f t="shared" si="56"/>
        <v>#VALUE!</v>
      </c>
      <c r="W102" s="25" t="e">
        <f t="shared" si="56"/>
        <v>#VALUE!</v>
      </c>
      <c r="X102" s="25" t="e">
        <f t="shared" si="56"/>
        <v>#VALUE!</v>
      </c>
      <c r="Y102" s="25" t="e">
        <f t="shared" si="56"/>
        <v>#VALUE!</v>
      </c>
      <c r="Z102" s="25" t="e">
        <f t="shared" si="56"/>
        <v>#VALUE!</v>
      </c>
      <c r="AA102" s="25" t="e">
        <f t="shared" si="56"/>
        <v>#VALUE!</v>
      </c>
      <c r="AB102" s="25" t="e">
        <f t="shared" si="56"/>
        <v>#VALUE!</v>
      </c>
      <c r="AC102" s="25" t="e">
        <f t="shared" si="56"/>
        <v>#VALUE!</v>
      </c>
      <c r="AD102" s="25" t="e">
        <f t="shared" si="56"/>
        <v>#VALUE!</v>
      </c>
      <c r="AE102" s="25" t="e">
        <f t="shared" si="56"/>
        <v>#VALUE!</v>
      </c>
      <c r="AF102" s="25" t="e">
        <f t="shared" si="56"/>
        <v>#VALUE!</v>
      </c>
      <c r="AG102" s="25" t="e">
        <f t="shared" si="56"/>
        <v>#VALUE!</v>
      </c>
      <c r="AH102" s="99" t="s">
        <v>34</v>
      </c>
      <c r="AI102" s="110">
        <f t="shared" si="52"/>
        <v>0</v>
      </c>
      <c r="AJ102" s="113"/>
    </row>
    <row r="103" spans="2:38" hidden="1">
      <c r="B103" s="13" t="s">
        <v>39</v>
      </c>
      <c r="C103" s="26" t="e">
        <f t="shared" ref="C103:AG103" si="57">IF(AND(DAY(C90)&gt;=22,DAY(C90)&lt;=28,C91="日",OR(C96="休",C96="雨")),1,0)</f>
        <v>#VALUE!</v>
      </c>
      <c r="D103" s="26" t="e">
        <f t="shared" si="57"/>
        <v>#VALUE!</v>
      </c>
      <c r="E103" s="26" t="e">
        <f t="shared" si="57"/>
        <v>#VALUE!</v>
      </c>
      <c r="F103" s="26" t="e">
        <f t="shared" si="57"/>
        <v>#VALUE!</v>
      </c>
      <c r="G103" s="26" t="e">
        <f t="shared" si="57"/>
        <v>#VALUE!</v>
      </c>
      <c r="H103" s="26" t="e">
        <f t="shared" si="57"/>
        <v>#VALUE!</v>
      </c>
      <c r="I103" s="26" t="e">
        <f t="shared" si="57"/>
        <v>#VALUE!</v>
      </c>
      <c r="J103" s="26" t="e">
        <f t="shared" si="57"/>
        <v>#VALUE!</v>
      </c>
      <c r="K103" s="26" t="e">
        <f t="shared" si="57"/>
        <v>#VALUE!</v>
      </c>
      <c r="L103" s="26" t="e">
        <f t="shared" si="57"/>
        <v>#VALUE!</v>
      </c>
      <c r="M103" s="26" t="e">
        <f t="shared" si="57"/>
        <v>#VALUE!</v>
      </c>
      <c r="N103" s="26" t="e">
        <f t="shared" si="57"/>
        <v>#VALUE!</v>
      </c>
      <c r="O103" s="26" t="e">
        <f t="shared" si="57"/>
        <v>#VALUE!</v>
      </c>
      <c r="P103" s="26" t="e">
        <f t="shared" si="57"/>
        <v>#VALUE!</v>
      </c>
      <c r="Q103" s="26" t="e">
        <f t="shared" si="57"/>
        <v>#VALUE!</v>
      </c>
      <c r="R103" s="26" t="e">
        <f t="shared" si="57"/>
        <v>#VALUE!</v>
      </c>
      <c r="S103" s="26" t="e">
        <f t="shared" si="57"/>
        <v>#VALUE!</v>
      </c>
      <c r="T103" s="26" t="e">
        <f t="shared" si="57"/>
        <v>#VALUE!</v>
      </c>
      <c r="U103" s="26" t="e">
        <f t="shared" si="57"/>
        <v>#VALUE!</v>
      </c>
      <c r="V103" s="26" t="e">
        <f t="shared" si="57"/>
        <v>#VALUE!</v>
      </c>
      <c r="W103" s="26" t="e">
        <f t="shared" si="57"/>
        <v>#VALUE!</v>
      </c>
      <c r="X103" s="26" t="e">
        <f t="shared" si="57"/>
        <v>#VALUE!</v>
      </c>
      <c r="Y103" s="26" t="e">
        <f t="shared" si="57"/>
        <v>#VALUE!</v>
      </c>
      <c r="Z103" s="26" t="e">
        <f t="shared" si="57"/>
        <v>#VALUE!</v>
      </c>
      <c r="AA103" s="26" t="e">
        <f t="shared" si="57"/>
        <v>#VALUE!</v>
      </c>
      <c r="AB103" s="26" t="e">
        <f t="shared" si="57"/>
        <v>#VALUE!</v>
      </c>
      <c r="AC103" s="26" t="e">
        <f t="shared" si="57"/>
        <v>#VALUE!</v>
      </c>
      <c r="AD103" s="26" t="e">
        <f t="shared" si="57"/>
        <v>#VALUE!</v>
      </c>
      <c r="AE103" s="26" t="e">
        <f t="shared" si="57"/>
        <v>#VALUE!</v>
      </c>
      <c r="AF103" s="26" t="e">
        <f t="shared" si="57"/>
        <v>#VALUE!</v>
      </c>
      <c r="AG103" s="26" t="e">
        <f t="shared" si="57"/>
        <v>#VALUE!</v>
      </c>
      <c r="AH103" s="99" t="s">
        <v>35</v>
      </c>
      <c r="AI103" s="110">
        <f t="shared" si="52"/>
        <v>0</v>
      </c>
      <c r="AJ103" s="113"/>
    </row>
    <row r="104" spans="2:38" hidden="1">
      <c r="B104" s="13" t="s">
        <v>40</v>
      </c>
      <c r="C104" s="25" t="e">
        <f t="shared" ref="C104:AG104" si="58">IF(AND(DAY(C90)&gt;=8,DAY(C90)&lt;=14,C91="日"),1,0)</f>
        <v>#VALUE!</v>
      </c>
      <c r="D104" s="25" t="e">
        <f t="shared" si="58"/>
        <v>#VALUE!</v>
      </c>
      <c r="E104" s="25" t="e">
        <f t="shared" si="58"/>
        <v>#VALUE!</v>
      </c>
      <c r="F104" s="25" t="e">
        <f t="shared" si="58"/>
        <v>#VALUE!</v>
      </c>
      <c r="G104" s="25" t="e">
        <f t="shared" si="58"/>
        <v>#VALUE!</v>
      </c>
      <c r="H104" s="25" t="e">
        <f t="shared" si="58"/>
        <v>#VALUE!</v>
      </c>
      <c r="I104" s="25" t="e">
        <f t="shared" si="58"/>
        <v>#VALUE!</v>
      </c>
      <c r="J104" s="25" t="e">
        <f t="shared" si="58"/>
        <v>#VALUE!</v>
      </c>
      <c r="K104" s="25" t="e">
        <f t="shared" si="58"/>
        <v>#VALUE!</v>
      </c>
      <c r="L104" s="25" t="e">
        <f t="shared" si="58"/>
        <v>#VALUE!</v>
      </c>
      <c r="M104" s="25" t="e">
        <f t="shared" si="58"/>
        <v>#VALUE!</v>
      </c>
      <c r="N104" s="25" t="e">
        <f t="shared" si="58"/>
        <v>#VALUE!</v>
      </c>
      <c r="O104" s="25" t="e">
        <f t="shared" si="58"/>
        <v>#VALUE!</v>
      </c>
      <c r="P104" s="25" t="e">
        <f t="shared" si="58"/>
        <v>#VALUE!</v>
      </c>
      <c r="Q104" s="25" t="e">
        <f t="shared" si="58"/>
        <v>#VALUE!</v>
      </c>
      <c r="R104" s="25" t="e">
        <f t="shared" si="58"/>
        <v>#VALUE!</v>
      </c>
      <c r="S104" s="25" t="e">
        <f t="shared" si="58"/>
        <v>#VALUE!</v>
      </c>
      <c r="T104" s="25" t="e">
        <f t="shared" si="58"/>
        <v>#VALUE!</v>
      </c>
      <c r="U104" s="25" t="e">
        <f t="shared" si="58"/>
        <v>#VALUE!</v>
      </c>
      <c r="V104" s="25" t="e">
        <f t="shared" si="58"/>
        <v>#VALUE!</v>
      </c>
      <c r="W104" s="25" t="e">
        <f t="shared" si="58"/>
        <v>#VALUE!</v>
      </c>
      <c r="X104" s="25" t="e">
        <f t="shared" si="58"/>
        <v>#VALUE!</v>
      </c>
      <c r="Y104" s="25" t="e">
        <f t="shared" si="58"/>
        <v>#VALUE!</v>
      </c>
      <c r="Z104" s="25" t="e">
        <f t="shared" si="58"/>
        <v>#VALUE!</v>
      </c>
      <c r="AA104" s="25" t="e">
        <f t="shared" si="58"/>
        <v>#VALUE!</v>
      </c>
      <c r="AB104" s="25" t="e">
        <f t="shared" si="58"/>
        <v>#VALUE!</v>
      </c>
      <c r="AC104" s="25" t="e">
        <f t="shared" si="58"/>
        <v>#VALUE!</v>
      </c>
      <c r="AD104" s="25" t="e">
        <f t="shared" si="58"/>
        <v>#VALUE!</v>
      </c>
      <c r="AE104" s="25" t="e">
        <f t="shared" si="58"/>
        <v>#VALUE!</v>
      </c>
      <c r="AF104" s="25" t="e">
        <f t="shared" si="58"/>
        <v>#VALUE!</v>
      </c>
      <c r="AG104" s="25" t="e">
        <f t="shared" si="58"/>
        <v>#VALUE!</v>
      </c>
      <c r="AH104" s="99" t="s">
        <v>34</v>
      </c>
      <c r="AI104" s="110">
        <f t="shared" si="52"/>
        <v>0</v>
      </c>
      <c r="AJ104" s="113"/>
    </row>
    <row r="105" spans="2:38" hidden="1">
      <c r="B105" s="13" t="s">
        <v>41</v>
      </c>
      <c r="C105" s="26" t="e">
        <f t="shared" ref="C105:AG105" si="59">IF(AND(DAY(C90)&gt;=8,DAY(C90)&lt;=14,C91="日",OR(C96="休",C96="雨")),1,0)</f>
        <v>#VALUE!</v>
      </c>
      <c r="D105" s="26" t="e">
        <f t="shared" si="59"/>
        <v>#VALUE!</v>
      </c>
      <c r="E105" s="26" t="e">
        <f t="shared" si="59"/>
        <v>#VALUE!</v>
      </c>
      <c r="F105" s="26" t="e">
        <f t="shared" si="59"/>
        <v>#VALUE!</v>
      </c>
      <c r="G105" s="26" t="e">
        <f t="shared" si="59"/>
        <v>#VALUE!</v>
      </c>
      <c r="H105" s="26" t="e">
        <f t="shared" si="59"/>
        <v>#VALUE!</v>
      </c>
      <c r="I105" s="26" t="e">
        <f t="shared" si="59"/>
        <v>#VALUE!</v>
      </c>
      <c r="J105" s="26" t="e">
        <f t="shared" si="59"/>
        <v>#VALUE!</v>
      </c>
      <c r="K105" s="26" t="e">
        <f t="shared" si="59"/>
        <v>#VALUE!</v>
      </c>
      <c r="L105" s="26" t="e">
        <f t="shared" si="59"/>
        <v>#VALUE!</v>
      </c>
      <c r="M105" s="26" t="e">
        <f t="shared" si="59"/>
        <v>#VALUE!</v>
      </c>
      <c r="N105" s="26" t="e">
        <f t="shared" si="59"/>
        <v>#VALUE!</v>
      </c>
      <c r="O105" s="26" t="e">
        <f t="shared" si="59"/>
        <v>#VALUE!</v>
      </c>
      <c r="P105" s="26" t="e">
        <f t="shared" si="59"/>
        <v>#VALUE!</v>
      </c>
      <c r="Q105" s="26" t="e">
        <f t="shared" si="59"/>
        <v>#VALUE!</v>
      </c>
      <c r="R105" s="26" t="e">
        <f t="shared" si="59"/>
        <v>#VALUE!</v>
      </c>
      <c r="S105" s="26" t="e">
        <f t="shared" si="59"/>
        <v>#VALUE!</v>
      </c>
      <c r="T105" s="26" t="e">
        <f t="shared" si="59"/>
        <v>#VALUE!</v>
      </c>
      <c r="U105" s="26" t="e">
        <f t="shared" si="59"/>
        <v>#VALUE!</v>
      </c>
      <c r="V105" s="26" t="e">
        <f t="shared" si="59"/>
        <v>#VALUE!</v>
      </c>
      <c r="W105" s="26" t="e">
        <f t="shared" si="59"/>
        <v>#VALUE!</v>
      </c>
      <c r="X105" s="26" t="e">
        <f t="shared" si="59"/>
        <v>#VALUE!</v>
      </c>
      <c r="Y105" s="26" t="e">
        <f t="shared" si="59"/>
        <v>#VALUE!</v>
      </c>
      <c r="Z105" s="26" t="e">
        <f t="shared" si="59"/>
        <v>#VALUE!</v>
      </c>
      <c r="AA105" s="26" t="e">
        <f t="shared" si="59"/>
        <v>#VALUE!</v>
      </c>
      <c r="AB105" s="26" t="e">
        <f t="shared" si="59"/>
        <v>#VALUE!</v>
      </c>
      <c r="AC105" s="26" t="e">
        <f t="shared" si="59"/>
        <v>#VALUE!</v>
      </c>
      <c r="AD105" s="26" t="e">
        <f t="shared" si="59"/>
        <v>#VALUE!</v>
      </c>
      <c r="AE105" s="26" t="e">
        <f t="shared" si="59"/>
        <v>#VALUE!</v>
      </c>
      <c r="AF105" s="26" t="e">
        <f t="shared" si="59"/>
        <v>#VALUE!</v>
      </c>
      <c r="AG105" s="26" t="e">
        <f t="shared" si="59"/>
        <v>#VALUE!</v>
      </c>
      <c r="AH105" s="99" t="s">
        <v>35</v>
      </c>
      <c r="AI105" s="110">
        <f t="shared" si="52"/>
        <v>0</v>
      </c>
      <c r="AJ105" s="113"/>
    </row>
    <row r="107" spans="2:38">
      <c r="C107" s="2" t="e">
        <f>YEAR(C110)</f>
        <v>#VALUE!</v>
      </c>
      <c r="D107" s="2" t="e">
        <f>MONTH(C110)</f>
        <v>#VALUE!</v>
      </c>
    </row>
    <row r="108" spans="2:38">
      <c r="B108" s="14" t="s">
        <v>1</v>
      </c>
      <c r="C108" s="28" t="e">
        <f>C110</f>
        <v>#VALUE!</v>
      </c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03"/>
    </row>
    <row r="109" spans="2:38" hidden="1">
      <c r="B109" s="15"/>
      <c r="C109" s="29" t="e">
        <f>DATE($C107,$D107,1)</f>
        <v>#VALUE!</v>
      </c>
      <c r="D109" s="29" t="e">
        <f t="shared" ref="D109:AG109" si="60">C109+1</f>
        <v>#VALUE!</v>
      </c>
      <c r="E109" s="29" t="e">
        <f t="shared" si="60"/>
        <v>#VALUE!</v>
      </c>
      <c r="F109" s="29" t="e">
        <f t="shared" si="60"/>
        <v>#VALUE!</v>
      </c>
      <c r="G109" s="29" t="e">
        <f t="shared" si="60"/>
        <v>#VALUE!</v>
      </c>
      <c r="H109" s="29" t="e">
        <f t="shared" si="60"/>
        <v>#VALUE!</v>
      </c>
      <c r="I109" s="29" t="e">
        <f t="shared" si="60"/>
        <v>#VALUE!</v>
      </c>
      <c r="J109" s="29" t="e">
        <f t="shared" si="60"/>
        <v>#VALUE!</v>
      </c>
      <c r="K109" s="29" t="e">
        <f t="shared" si="60"/>
        <v>#VALUE!</v>
      </c>
      <c r="L109" s="29" t="e">
        <f t="shared" si="60"/>
        <v>#VALUE!</v>
      </c>
      <c r="M109" s="29" t="e">
        <f t="shared" si="60"/>
        <v>#VALUE!</v>
      </c>
      <c r="N109" s="29" t="e">
        <f t="shared" si="60"/>
        <v>#VALUE!</v>
      </c>
      <c r="O109" s="29" t="e">
        <f t="shared" si="60"/>
        <v>#VALUE!</v>
      </c>
      <c r="P109" s="29" t="e">
        <f t="shared" si="60"/>
        <v>#VALUE!</v>
      </c>
      <c r="Q109" s="29" t="e">
        <f t="shared" si="60"/>
        <v>#VALUE!</v>
      </c>
      <c r="R109" s="29" t="e">
        <f t="shared" si="60"/>
        <v>#VALUE!</v>
      </c>
      <c r="S109" s="29" t="e">
        <f t="shared" si="60"/>
        <v>#VALUE!</v>
      </c>
      <c r="T109" s="29" t="e">
        <f t="shared" si="60"/>
        <v>#VALUE!</v>
      </c>
      <c r="U109" s="29" t="e">
        <f t="shared" si="60"/>
        <v>#VALUE!</v>
      </c>
      <c r="V109" s="29" t="e">
        <f t="shared" si="60"/>
        <v>#VALUE!</v>
      </c>
      <c r="W109" s="29" t="e">
        <f t="shared" si="60"/>
        <v>#VALUE!</v>
      </c>
      <c r="X109" s="29" t="e">
        <f t="shared" si="60"/>
        <v>#VALUE!</v>
      </c>
      <c r="Y109" s="29" t="e">
        <f t="shared" si="60"/>
        <v>#VALUE!</v>
      </c>
      <c r="Z109" s="29" t="e">
        <f t="shared" si="60"/>
        <v>#VALUE!</v>
      </c>
      <c r="AA109" s="29" t="e">
        <f t="shared" si="60"/>
        <v>#VALUE!</v>
      </c>
      <c r="AB109" s="29" t="e">
        <f t="shared" si="60"/>
        <v>#VALUE!</v>
      </c>
      <c r="AC109" s="29" t="e">
        <f t="shared" si="60"/>
        <v>#VALUE!</v>
      </c>
      <c r="AD109" s="29" t="e">
        <f t="shared" si="60"/>
        <v>#VALUE!</v>
      </c>
      <c r="AE109" s="29" t="e">
        <f t="shared" si="60"/>
        <v>#VALUE!</v>
      </c>
      <c r="AF109" s="29" t="e">
        <f t="shared" si="60"/>
        <v>#VALUE!</v>
      </c>
      <c r="AG109" s="29" t="e">
        <f t="shared" si="60"/>
        <v>#VALUE!</v>
      </c>
      <c r="AH109" s="100"/>
      <c r="AI109" s="111"/>
    </row>
    <row r="110" spans="2:38">
      <c r="B110" s="16" t="s">
        <v>24</v>
      </c>
      <c r="C110" s="30" t="e">
        <f>IF(EDATE(C89,1)&gt;$G$5,"",EDATE(C89,1))</f>
        <v>#VALUE!</v>
      </c>
      <c r="D110" s="29" t="e">
        <f t="shared" ref="D110:AG110" si="61">IF(D109&gt;$G$5,"",IF(C110=EOMONTH(DATE($C107,$D107,1),0),"",IF(C110="","",C110+1)))</f>
        <v>#VALUE!</v>
      </c>
      <c r="E110" s="29" t="e">
        <f t="shared" si="61"/>
        <v>#VALUE!</v>
      </c>
      <c r="F110" s="29" t="e">
        <f t="shared" si="61"/>
        <v>#VALUE!</v>
      </c>
      <c r="G110" s="29" t="e">
        <f t="shared" si="61"/>
        <v>#VALUE!</v>
      </c>
      <c r="H110" s="29" t="e">
        <f t="shared" si="61"/>
        <v>#VALUE!</v>
      </c>
      <c r="I110" s="29" t="e">
        <f t="shared" si="61"/>
        <v>#VALUE!</v>
      </c>
      <c r="J110" s="29" t="e">
        <f t="shared" si="61"/>
        <v>#VALUE!</v>
      </c>
      <c r="K110" s="29" t="e">
        <f t="shared" si="61"/>
        <v>#VALUE!</v>
      </c>
      <c r="L110" s="29" t="e">
        <f t="shared" si="61"/>
        <v>#VALUE!</v>
      </c>
      <c r="M110" s="29" t="e">
        <f t="shared" si="61"/>
        <v>#VALUE!</v>
      </c>
      <c r="N110" s="29" t="e">
        <f t="shared" si="61"/>
        <v>#VALUE!</v>
      </c>
      <c r="O110" s="29" t="e">
        <f t="shared" si="61"/>
        <v>#VALUE!</v>
      </c>
      <c r="P110" s="29" t="e">
        <f t="shared" si="61"/>
        <v>#VALUE!</v>
      </c>
      <c r="Q110" s="29" t="e">
        <f t="shared" si="61"/>
        <v>#VALUE!</v>
      </c>
      <c r="R110" s="29" t="e">
        <f t="shared" si="61"/>
        <v>#VALUE!</v>
      </c>
      <c r="S110" s="29" t="e">
        <f t="shared" si="61"/>
        <v>#VALUE!</v>
      </c>
      <c r="T110" s="29" t="e">
        <f t="shared" si="61"/>
        <v>#VALUE!</v>
      </c>
      <c r="U110" s="29" t="e">
        <f t="shared" si="61"/>
        <v>#VALUE!</v>
      </c>
      <c r="V110" s="29" t="e">
        <f t="shared" si="61"/>
        <v>#VALUE!</v>
      </c>
      <c r="W110" s="29" t="e">
        <f t="shared" si="61"/>
        <v>#VALUE!</v>
      </c>
      <c r="X110" s="29" t="e">
        <f t="shared" si="61"/>
        <v>#VALUE!</v>
      </c>
      <c r="Y110" s="29" t="e">
        <f t="shared" si="61"/>
        <v>#VALUE!</v>
      </c>
      <c r="Z110" s="29" t="e">
        <f t="shared" si="61"/>
        <v>#VALUE!</v>
      </c>
      <c r="AA110" s="29" t="e">
        <f t="shared" si="61"/>
        <v>#VALUE!</v>
      </c>
      <c r="AB110" s="29" t="e">
        <f t="shared" si="61"/>
        <v>#VALUE!</v>
      </c>
      <c r="AC110" s="29" t="e">
        <f t="shared" si="61"/>
        <v>#VALUE!</v>
      </c>
      <c r="AD110" s="29" t="e">
        <f t="shared" si="61"/>
        <v>#VALUE!</v>
      </c>
      <c r="AE110" s="29" t="e">
        <f t="shared" si="61"/>
        <v>#VALUE!</v>
      </c>
      <c r="AF110" s="29" t="e">
        <f t="shared" si="61"/>
        <v>#VALUE!</v>
      </c>
      <c r="AG110" s="29" t="e">
        <f t="shared" si="61"/>
        <v>#VALUE!</v>
      </c>
      <c r="AH110" s="95" t="s">
        <v>25</v>
      </c>
      <c r="AI110" s="105">
        <f>+COUNTIFS(C111:AG111,"土",C112:AG112,"")+COUNTIFS(C111:AG111,"日",C112:AG112,"")</f>
        <v>0</v>
      </c>
    </row>
    <row r="111" spans="2:38">
      <c r="B111" s="7" t="s">
        <v>26</v>
      </c>
      <c r="C111" s="20" t="str">
        <f t="shared" ref="C111:AG111" si="62">IFERROR(TEXT(WEEKDAY(+C110),"aaa"),"")</f>
        <v/>
      </c>
      <c r="D111" s="20" t="str">
        <f t="shared" si="62"/>
        <v/>
      </c>
      <c r="E111" s="20" t="str">
        <f t="shared" si="62"/>
        <v/>
      </c>
      <c r="F111" s="20" t="str">
        <f t="shared" si="62"/>
        <v/>
      </c>
      <c r="G111" s="20" t="str">
        <f t="shared" si="62"/>
        <v/>
      </c>
      <c r="H111" s="20" t="str">
        <f t="shared" si="62"/>
        <v/>
      </c>
      <c r="I111" s="20" t="str">
        <f t="shared" si="62"/>
        <v/>
      </c>
      <c r="J111" s="20" t="str">
        <f t="shared" si="62"/>
        <v/>
      </c>
      <c r="K111" s="20" t="str">
        <f t="shared" si="62"/>
        <v/>
      </c>
      <c r="L111" s="20" t="str">
        <f t="shared" si="62"/>
        <v/>
      </c>
      <c r="M111" s="20" t="str">
        <f t="shared" si="62"/>
        <v/>
      </c>
      <c r="N111" s="20" t="str">
        <f t="shared" si="62"/>
        <v/>
      </c>
      <c r="O111" s="20" t="str">
        <f t="shared" si="62"/>
        <v/>
      </c>
      <c r="P111" s="20" t="str">
        <f t="shared" si="62"/>
        <v/>
      </c>
      <c r="Q111" s="20" t="str">
        <f t="shared" si="62"/>
        <v/>
      </c>
      <c r="R111" s="20" t="str">
        <f t="shared" si="62"/>
        <v/>
      </c>
      <c r="S111" s="20" t="str">
        <f t="shared" si="62"/>
        <v/>
      </c>
      <c r="T111" s="20" t="str">
        <f t="shared" si="62"/>
        <v/>
      </c>
      <c r="U111" s="20" t="str">
        <f t="shared" si="62"/>
        <v/>
      </c>
      <c r="V111" s="20" t="str">
        <f t="shared" si="62"/>
        <v/>
      </c>
      <c r="W111" s="20" t="str">
        <f t="shared" si="62"/>
        <v/>
      </c>
      <c r="X111" s="20" t="str">
        <f t="shared" si="62"/>
        <v/>
      </c>
      <c r="Y111" s="20" t="str">
        <f t="shared" si="62"/>
        <v/>
      </c>
      <c r="Z111" s="20" t="str">
        <f t="shared" si="62"/>
        <v/>
      </c>
      <c r="AA111" s="20" t="str">
        <f t="shared" si="62"/>
        <v/>
      </c>
      <c r="AB111" s="20" t="str">
        <f t="shared" si="62"/>
        <v/>
      </c>
      <c r="AC111" s="20" t="str">
        <f t="shared" si="62"/>
        <v/>
      </c>
      <c r="AD111" s="20" t="str">
        <f t="shared" si="62"/>
        <v/>
      </c>
      <c r="AE111" s="20" t="str">
        <f t="shared" si="62"/>
        <v/>
      </c>
      <c r="AF111" s="20" t="str">
        <f t="shared" si="62"/>
        <v/>
      </c>
      <c r="AG111" s="20" t="str">
        <f t="shared" si="62"/>
        <v/>
      </c>
      <c r="AH111" s="95" t="s">
        <v>12</v>
      </c>
      <c r="AI111" s="105">
        <f>+COUNTIF(C112:AG112,"夏休")+COUNTIF(C112:AG112,"冬休")+COUNTIF(C112:AG112,"中止")</f>
        <v>0</v>
      </c>
    </row>
    <row r="112" spans="2:38" ht="13.5" customHeight="1">
      <c r="B112" s="8" t="s">
        <v>27</v>
      </c>
      <c r="C112" s="21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88"/>
      <c r="AH112" s="96" t="s">
        <v>4</v>
      </c>
      <c r="AI112" s="106">
        <f>COUNT(C110:AG110)-AI111</f>
        <v>0</v>
      </c>
    </row>
    <row r="113" spans="2:38" ht="13.5" customHeight="1">
      <c r="B113" s="9"/>
      <c r="C113" s="21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88"/>
      <c r="AH113" s="96" t="s">
        <v>29</v>
      </c>
      <c r="AI113" s="106">
        <f>+COUNTIF(C114:AG115,"休")</f>
        <v>0</v>
      </c>
      <c r="AJ113" s="113" t="e">
        <f>IF(AI114&gt;0.285,"",IF(AI113&lt;AI110,"←計画日数が足りません",""))</f>
        <v>#DIV/0!</v>
      </c>
    </row>
    <row r="114" spans="2:38" ht="13.5" customHeight="1">
      <c r="B114" s="10" t="s">
        <v>2</v>
      </c>
      <c r="C114" s="22"/>
      <c r="D114" s="35"/>
      <c r="E114" s="35"/>
      <c r="F114" s="35"/>
      <c r="G114" s="35"/>
      <c r="H114" s="35"/>
      <c r="I114" s="36"/>
      <c r="J114" s="35"/>
      <c r="K114" s="35"/>
      <c r="L114" s="35"/>
      <c r="M114" s="35"/>
      <c r="N114" s="35"/>
      <c r="O114" s="35"/>
      <c r="P114" s="36"/>
      <c r="Q114" s="35"/>
      <c r="R114" s="35"/>
      <c r="S114" s="35"/>
      <c r="T114" s="35"/>
      <c r="U114" s="35"/>
      <c r="V114" s="35"/>
      <c r="W114" s="36"/>
      <c r="X114" s="35"/>
      <c r="Y114" s="35"/>
      <c r="Z114" s="35"/>
      <c r="AA114" s="35"/>
      <c r="AB114" s="35"/>
      <c r="AC114" s="35"/>
      <c r="AD114" s="36"/>
      <c r="AE114" s="35"/>
      <c r="AF114" s="35"/>
      <c r="AG114" s="89"/>
      <c r="AH114" s="96" t="s">
        <v>30</v>
      </c>
      <c r="AI114" s="107" t="e">
        <f>+AI113/AI112</f>
        <v>#DIV/0!</v>
      </c>
    </row>
    <row r="115" spans="2:38">
      <c r="B115" s="10"/>
      <c r="C115" s="22"/>
      <c r="D115" s="35"/>
      <c r="E115" s="35"/>
      <c r="F115" s="35"/>
      <c r="G115" s="35"/>
      <c r="H115" s="35"/>
      <c r="I115" s="36"/>
      <c r="J115" s="35"/>
      <c r="K115" s="35"/>
      <c r="L115" s="35"/>
      <c r="M115" s="35"/>
      <c r="N115" s="35"/>
      <c r="O115" s="35"/>
      <c r="P115" s="36"/>
      <c r="Q115" s="35"/>
      <c r="R115" s="35"/>
      <c r="S115" s="35"/>
      <c r="T115" s="35"/>
      <c r="U115" s="35"/>
      <c r="V115" s="35"/>
      <c r="W115" s="36"/>
      <c r="X115" s="35"/>
      <c r="Y115" s="35"/>
      <c r="Z115" s="35"/>
      <c r="AA115" s="35"/>
      <c r="AB115" s="35"/>
      <c r="AC115" s="35"/>
      <c r="AD115" s="36"/>
      <c r="AE115" s="35"/>
      <c r="AF115" s="35"/>
      <c r="AG115" s="89"/>
      <c r="AH115" s="96" t="s">
        <v>7</v>
      </c>
      <c r="AI115" s="106">
        <f>+COUNTA(C116:AG117)</f>
        <v>0</v>
      </c>
    </row>
    <row r="116" spans="2:38">
      <c r="B116" s="11" t="s">
        <v>17</v>
      </c>
      <c r="C116" s="23"/>
      <c r="D116" s="36"/>
      <c r="E116" s="36"/>
      <c r="F116" s="36"/>
      <c r="G116" s="36"/>
      <c r="H116" s="36"/>
      <c r="I116" s="44"/>
      <c r="J116" s="36"/>
      <c r="K116" s="36"/>
      <c r="L116" s="36"/>
      <c r="M116" s="36"/>
      <c r="N116" s="36"/>
      <c r="O116" s="36"/>
      <c r="P116" s="44"/>
      <c r="Q116" s="36"/>
      <c r="R116" s="36"/>
      <c r="S116" s="36"/>
      <c r="T116" s="36"/>
      <c r="U116" s="36"/>
      <c r="V116" s="36"/>
      <c r="W116" s="44"/>
      <c r="X116" s="36"/>
      <c r="Y116" s="36"/>
      <c r="Z116" s="36"/>
      <c r="AA116" s="36"/>
      <c r="AB116" s="36"/>
      <c r="AC116" s="36"/>
      <c r="AD116" s="44"/>
      <c r="AE116" s="36"/>
      <c r="AF116" s="36"/>
      <c r="AG116" s="90"/>
      <c r="AH116" s="97" t="s">
        <v>31</v>
      </c>
      <c r="AI116" s="108" t="e">
        <f>+AI115/AI112</f>
        <v>#DIV/0!</v>
      </c>
      <c r="AL116" s="2">
        <f>+COUNTIF(C114:AG115,"休")</f>
        <v>0</v>
      </c>
    </row>
    <row r="117" spans="2:38">
      <c r="B117" s="12"/>
      <c r="C117" s="24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91"/>
      <c r="AH117" s="98" t="s">
        <v>6</v>
      </c>
      <c r="AI117" s="109" t="str">
        <f>IF(7&gt;AI112,"対象外",IF(OR(AI116&gt;=0.285,AI115&gt;=AI110),"OK","NG"))</f>
        <v>対象外</v>
      </c>
      <c r="AJ117" s="113" t="str">
        <f>IF(AI117="対象外","←７日間に満たない期間は達成判定の対象外",IF(AI117="NG","←月単位未達成","←月単位達成"))</f>
        <v>←７日間に満たない期間は達成判定の対象外</v>
      </c>
      <c r="AL117" s="114" t="str">
        <f>IF(7&gt;AI112,"対象外",IF(AL116&gt;=AI110,"OK","NG"))</f>
        <v>対象外</v>
      </c>
    </row>
    <row r="118" spans="2:38" hidden="1">
      <c r="B118" s="13" t="s">
        <v>32</v>
      </c>
      <c r="C118" s="25" t="e">
        <f t="shared" ref="C118:AG118" si="63">IF(AND(DAY(C110)&gt;=22,DAY(C110)&lt;=28,C111="土"),1,0)</f>
        <v>#VALUE!</v>
      </c>
      <c r="D118" s="25" t="e">
        <f t="shared" si="63"/>
        <v>#VALUE!</v>
      </c>
      <c r="E118" s="25" t="e">
        <f t="shared" si="63"/>
        <v>#VALUE!</v>
      </c>
      <c r="F118" s="25" t="e">
        <f t="shared" si="63"/>
        <v>#VALUE!</v>
      </c>
      <c r="G118" s="25" t="e">
        <f t="shared" si="63"/>
        <v>#VALUE!</v>
      </c>
      <c r="H118" s="25" t="e">
        <f t="shared" si="63"/>
        <v>#VALUE!</v>
      </c>
      <c r="I118" s="25" t="e">
        <f t="shared" si="63"/>
        <v>#VALUE!</v>
      </c>
      <c r="J118" s="25" t="e">
        <f t="shared" si="63"/>
        <v>#VALUE!</v>
      </c>
      <c r="K118" s="25" t="e">
        <f t="shared" si="63"/>
        <v>#VALUE!</v>
      </c>
      <c r="L118" s="25" t="e">
        <f t="shared" si="63"/>
        <v>#VALUE!</v>
      </c>
      <c r="M118" s="25" t="e">
        <f t="shared" si="63"/>
        <v>#VALUE!</v>
      </c>
      <c r="N118" s="25" t="e">
        <f t="shared" si="63"/>
        <v>#VALUE!</v>
      </c>
      <c r="O118" s="25" t="e">
        <f t="shared" si="63"/>
        <v>#VALUE!</v>
      </c>
      <c r="P118" s="25" t="e">
        <f t="shared" si="63"/>
        <v>#VALUE!</v>
      </c>
      <c r="Q118" s="25" t="e">
        <f t="shared" si="63"/>
        <v>#VALUE!</v>
      </c>
      <c r="R118" s="25" t="e">
        <f t="shared" si="63"/>
        <v>#VALUE!</v>
      </c>
      <c r="S118" s="25" t="e">
        <f t="shared" si="63"/>
        <v>#VALUE!</v>
      </c>
      <c r="T118" s="25" t="e">
        <f t="shared" si="63"/>
        <v>#VALUE!</v>
      </c>
      <c r="U118" s="25" t="e">
        <f t="shared" si="63"/>
        <v>#VALUE!</v>
      </c>
      <c r="V118" s="25" t="e">
        <f t="shared" si="63"/>
        <v>#VALUE!</v>
      </c>
      <c r="W118" s="25" t="e">
        <f t="shared" si="63"/>
        <v>#VALUE!</v>
      </c>
      <c r="X118" s="25" t="e">
        <f t="shared" si="63"/>
        <v>#VALUE!</v>
      </c>
      <c r="Y118" s="25" t="e">
        <f t="shared" si="63"/>
        <v>#VALUE!</v>
      </c>
      <c r="Z118" s="25" t="e">
        <f t="shared" si="63"/>
        <v>#VALUE!</v>
      </c>
      <c r="AA118" s="25" t="e">
        <f t="shared" si="63"/>
        <v>#VALUE!</v>
      </c>
      <c r="AB118" s="25" t="e">
        <f t="shared" si="63"/>
        <v>#VALUE!</v>
      </c>
      <c r="AC118" s="25" t="e">
        <f t="shared" si="63"/>
        <v>#VALUE!</v>
      </c>
      <c r="AD118" s="25" t="e">
        <f t="shared" si="63"/>
        <v>#VALUE!</v>
      </c>
      <c r="AE118" s="25" t="e">
        <f t="shared" si="63"/>
        <v>#VALUE!</v>
      </c>
      <c r="AF118" s="25" t="e">
        <f t="shared" si="63"/>
        <v>#VALUE!</v>
      </c>
      <c r="AG118" s="25" t="e">
        <f t="shared" si="63"/>
        <v>#VALUE!</v>
      </c>
      <c r="AH118" s="99" t="s">
        <v>34</v>
      </c>
      <c r="AI118" s="110">
        <f t="shared" ref="AI118:AI125" si="64">_xlfn.AGGREGATE(9,6,C118:AG118)</f>
        <v>0</v>
      </c>
      <c r="AJ118" s="113"/>
    </row>
    <row r="119" spans="2:38" hidden="1">
      <c r="B119" s="13" t="s">
        <v>13</v>
      </c>
      <c r="C119" s="26" t="e">
        <f t="shared" ref="C119:AG119" si="65">IF(AND(DAY(C110)&gt;=22,DAY(C110)&lt;=28,C111="土",OR(C116="休",C116="雨")),1,0)</f>
        <v>#VALUE!</v>
      </c>
      <c r="D119" s="26" t="e">
        <f t="shared" si="65"/>
        <v>#VALUE!</v>
      </c>
      <c r="E119" s="26" t="e">
        <f t="shared" si="65"/>
        <v>#VALUE!</v>
      </c>
      <c r="F119" s="26" t="e">
        <f t="shared" si="65"/>
        <v>#VALUE!</v>
      </c>
      <c r="G119" s="26" t="e">
        <f t="shared" si="65"/>
        <v>#VALUE!</v>
      </c>
      <c r="H119" s="26" t="e">
        <f t="shared" si="65"/>
        <v>#VALUE!</v>
      </c>
      <c r="I119" s="26" t="e">
        <f t="shared" si="65"/>
        <v>#VALUE!</v>
      </c>
      <c r="J119" s="26" t="e">
        <f t="shared" si="65"/>
        <v>#VALUE!</v>
      </c>
      <c r="K119" s="26" t="e">
        <f t="shared" si="65"/>
        <v>#VALUE!</v>
      </c>
      <c r="L119" s="26" t="e">
        <f t="shared" si="65"/>
        <v>#VALUE!</v>
      </c>
      <c r="M119" s="26" t="e">
        <f t="shared" si="65"/>
        <v>#VALUE!</v>
      </c>
      <c r="N119" s="26" t="e">
        <f t="shared" si="65"/>
        <v>#VALUE!</v>
      </c>
      <c r="O119" s="26" t="e">
        <f t="shared" si="65"/>
        <v>#VALUE!</v>
      </c>
      <c r="P119" s="26" t="e">
        <f t="shared" si="65"/>
        <v>#VALUE!</v>
      </c>
      <c r="Q119" s="26" t="e">
        <f t="shared" si="65"/>
        <v>#VALUE!</v>
      </c>
      <c r="R119" s="26" t="e">
        <f t="shared" si="65"/>
        <v>#VALUE!</v>
      </c>
      <c r="S119" s="26" t="e">
        <f t="shared" si="65"/>
        <v>#VALUE!</v>
      </c>
      <c r="T119" s="26" t="e">
        <f t="shared" si="65"/>
        <v>#VALUE!</v>
      </c>
      <c r="U119" s="26" t="e">
        <f t="shared" si="65"/>
        <v>#VALUE!</v>
      </c>
      <c r="V119" s="26" t="e">
        <f t="shared" si="65"/>
        <v>#VALUE!</v>
      </c>
      <c r="W119" s="26" t="e">
        <f t="shared" si="65"/>
        <v>#VALUE!</v>
      </c>
      <c r="X119" s="26" t="e">
        <f t="shared" si="65"/>
        <v>#VALUE!</v>
      </c>
      <c r="Y119" s="26" t="e">
        <f t="shared" si="65"/>
        <v>#VALUE!</v>
      </c>
      <c r="Z119" s="26" t="e">
        <f t="shared" si="65"/>
        <v>#VALUE!</v>
      </c>
      <c r="AA119" s="26" t="e">
        <f t="shared" si="65"/>
        <v>#VALUE!</v>
      </c>
      <c r="AB119" s="26" t="e">
        <f t="shared" si="65"/>
        <v>#VALUE!</v>
      </c>
      <c r="AC119" s="26" t="e">
        <f t="shared" si="65"/>
        <v>#VALUE!</v>
      </c>
      <c r="AD119" s="26" t="e">
        <f t="shared" si="65"/>
        <v>#VALUE!</v>
      </c>
      <c r="AE119" s="26" t="e">
        <f t="shared" si="65"/>
        <v>#VALUE!</v>
      </c>
      <c r="AF119" s="26" t="e">
        <f t="shared" si="65"/>
        <v>#VALUE!</v>
      </c>
      <c r="AG119" s="26" t="e">
        <f t="shared" si="65"/>
        <v>#VALUE!</v>
      </c>
      <c r="AH119" s="99" t="s">
        <v>35</v>
      </c>
      <c r="AI119" s="110">
        <f t="shared" si="64"/>
        <v>0</v>
      </c>
      <c r="AJ119" s="113"/>
    </row>
    <row r="120" spans="2:38" hidden="1">
      <c r="B120" s="13" t="s">
        <v>37</v>
      </c>
      <c r="C120" s="25" t="e">
        <f t="shared" ref="C120:AG120" si="66">IF(AND(DAY(C110)&gt;=8,DAY(C110)&lt;=14,C111="土"),1,0)</f>
        <v>#VALUE!</v>
      </c>
      <c r="D120" s="25" t="e">
        <f t="shared" si="66"/>
        <v>#VALUE!</v>
      </c>
      <c r="E120" s="25" t="e">
        <f t="shared" si="66"/>
        <v>#VALUE!</v>
      </c>
      <c r="F120" s="25" t="e">
        <f t="shared" si="66"/>
        <v>#VALUE!</v>
      </c>
      <c r="G120" s="25" t="e">
        <f t="shared" si="66"/>
        <v>#VALUE!</v>
      </c>
      <c r="H120" s="25" t="e">
        <f t="shared" si="66"/>
        <v>#VALUE!</v>
      </c>
      <c r="I120" s="25" t="e">
        <f t="shared" si="66"/>
        <v>#VALUE!</v>
      </c>
      <c r="J120" s="25" t="e">
        <f t="shared" si="66"/>
        <v>#VALUE!</v>
      </c>
      <c r="K120" s="25" t="e">
        <f t="shared" si="66"/>
        <v>#VALUE!</v>
      </c>
      <c r="L120" s="25" t="e">
        <f t="shared" si="66"/>
        <v>#VALUE!</v>
      </c>
      <c r="M120" s="25" t="e">
        <f t="shared" si="66"/>
        <v>#VALUE!</v>
      </c>
      <c r="N120" s="25" t="e">
        <f t="shared" si="66"/>
        <v>#VALUE!</v>
      </c>
      <c r="O120" s="25" t="e">
        <f t="shared" si="66"/>
        <v>#VALUE!</v>
      </c>
      <c r="P120" s="25" t="e">
        <f t="shared" si="66"/>
        <v>#VALUE!</v>
      </c>
      <c r="Q120" s="25" t="e">
        <f t="shared" si="66"/>
        <v>#VALUE!</v>
      </c>
      <c r="R120" s="25" t="e">
        <f t="shared" si="66"/>
        <v>#VALUE!</v>
      </c>
      <c r="S120" s="25" t="e">
        <f t="shared" si="66"/>
        <v>#VALUE!</v>
      </c>
      <c r="T120" s="25" t="e">
        <f t="shared" si="66"/>
        <v>#VALUE!</v>
      </c>
      <c r="U120" s="25" t="e">
        <f t="shared" si="66"/>
        <v>#VALUE!</v>
      </c>
      <c r="V120" s="25" t="e">
        <f t="shared" si="66"/>
        <v>#VALUE!</v>
      </c>
      <c r="W120" s="25" t="e">
        <f t="shared" si="66"/>
        <v>#VALUE!</v>
      </c>
      <c r="X120" s="25" t="e">
        <f t="shared" si="66"/>
        <v>#VALUE!</v>
      </c>
      <c r="Y120" s="25" t="e">
        <f t="shared" si="66"/>
        <v>#VALUE!</v>
      </c>
      <c r="Z120" s="25" t="e">
        <f t="shared" si="66"/>
        <v>#VALUE!</v>
      </c>
      <c r="AA120" s="25" t="e">
        <f t="shared" si="66"/>
        <v>#VALUE!</v>
      </c>
      <c r="AB120" s="25" t="e">
        <f t="shared" si="66"/>
        <v>#VALUE!</v>
      </c>
      <c r="AC120" s="25" t="e">
        <f t="shared" si="66"/>
        <v>#VALUE!</v>
      </c>
      <c r="AD120" s="25" t="e">
        <f t="shared" si="66"/>
        <v>#VALUE!</v>
      </c>
      <c r="AE120" s="25" t="e">
        <f t="shared" si="66"/>
        <v>#VALUE!</v>
      </c>
      <c r="AF120" s="25" t="e">
        <f t="shared" si="66"/>
        <v>#VALUE!</v>
      </c>
      <c r="AG120" s="25" t="e">
        <f t="shared" si="66"/>
        <v>#VALUE!</v>
      </c>
      <c r="AH120" s="99" t="s">
        <v>34</v>
      </c>
      <c r="AI120" s="110">
        <f t="shared" si="64"/>
        <v>0</v>
      </c>
      <c r="AJ120" s="113"/>
    </row>
    <row r="121" spans="2:38" hidden="1">
      <c r="B121" s="13" t="s">
        <v>38</v>
      </c>
      <c r="C121" s="26" t="e">
        <f t="shared" ref="C121:AG121" si="67">IF(AND(DAY(C110)&gt;=8,DAY(C110)&lt;=14,C111="土",OR(C116="休",C116="雨")),1,0)</f>
        <v>#VALUE!</v>
      </c>
      <c r="D121" s="26" t="e">
        <f t="shared" si="67"/>
        <v>#VALUE!</v>
      </c>
      <c r="E121" s="26" t="e">
        <f t="shared" si="67"/>
        <v>#VALUE!</v>
      </c>
      <c r="F121" s="26" t="e">
        <f t="shared" si="67"/>
        <v>#VALUE!</v>
      </c>
      <c r="G121" s="26" t="e">
        <f t="shared" si="67"/>
        <v>#VALUE!</v>
      </c>
      <c r="H121" s="26" t="e">
        <f t="shared" si="67"/>
        <v>#VALUE!</v>
      </c>
      <c r="I121" s="26" t="e">
        <f t="shared" si="67"/>
        <v>#VALUE!</v>
      </c>
      <c r="J121" s="26" t="e">
        <f t="shared" si="67"/>
        <v>#VALUE!</v>
      </c>
      <c r="K121" s="26" t="e">
        <f t="shared" si="67"/>
        <v>#VALUE!</v>
      </c>
      <c r="L121" s="26" t="e">
        <f t="shared" si="67"/>
        <v>#VALUE!</v>
      </c>
      <c r="M121" s="26" t="e">
        <f t="shared" si="67"/>
        <v>#VALUE!</v>
      </c>
      <c r="N121" s="26" t="e">
        <f t="shared" si="67"/>
        <v>#VALUE!</v>
      </c>
      <c r="O121" s="26" t="e">
        <f t="shared" si="67"/>
        <v>#VALUE!</v>
      </c>
      <c r="P121" s="26" t="e">
        <f t="shared" si="67"/>
        <v>#VALUE!</v>
      </c>
      <c r="Q121" s="26" t="e">
        <f t="shared" si="67"/>
        <v>#VALUE!</v>
      </c>
      <c r="R121" s="26" t="e">
        <f t="shared" si="67"/>
        <v>#VALUE!</v>
      </c>
      <c r="S121" s="26" t="e">
        <f t="shared" si="67"/>
        <v>#VALUE!</v>
      </c>
      <c r="T121" s="26" t="e">
        <f t="shared" si="67"/>
        <v>#VALUE!</v>
      </c>
      <c r="U121" s="26" t="e">
        <f t="shared" si="67"/>
        <v>#VALUE!</v>
      </c>
      <c r="V121" s="26" t="e">
        <f t="shared" si="67"/>
        <v>#VALUE!</v>
      </c>
      <c r="W121" s="26" t="e">
        <f t="shared" si="67"/>
        <v>#VALUE!</v>
      </c>
      <c r="X121" s="26" t="e">
        <f t="shared" si="67"/>
        <v>#VALUE!</v>
      </c>
      <c r="Y121" s="26" t="e">
        <f t="shared" si="67"/>
        <v>#VALUE!</v>
      </c>
      <c r="Z121" s="26" t="e">
        <f t="shared" si="67"/>
        <v>#VALUE!</v>
      </c>
      <c r="AA121" s="26" t="e">
        <f t="shared" si="67"/>
        <v>#VALUE!</v>
      </c>
      <c r="AB121" s="26" t="e">
        <f t="shared" si="67"/>
        <v>#VALUE!</v>
      </c>
      <c r="AC121" s="26" t="e">
        <f t="shared" si="67"/>
        <v>#VALUE!</v>
      </c>
      <c r="AD121" s="26" t="e">
        <f t="shared" si="67"/>
        <v>#VALUE!</v>
      </c>
      <c r="AE121" s="26" t="e">
        <f t="shared" si="67"/>
        <v>#VALUE!</v>
      </c>
      <c r="AF121" s="26" t="e">
        <f t="shared" si="67"/>
        <v>#VALUE!</v>
      </c>
      <c r="AG121" s="26" t="e">
        <f t="shared" si="67"/>
        <v>#VALUE!</v>
      </c>
      <c r="AH121" s="99" t="s">
        <v>35</v>
      </c>
      <c r="AI121" s="110">
        <f t="shared" si="64"/>
        <v>0</v>
      </c>
      <c r="AJ121" s="113"/>
    </row>
    <row r="122" spans="2:38" hidden="1">
      <c r="B122" s="13" t="s">
        <v>33</v>
      </c>
      <c r="C122" s="25" t="e">
        <f t="shared" ref="C122:AG122" si="68">IF(AND(DAY(C110)&gt;=22,DAY(C110)&lt;=28,C111="日"),1,0)</f>
        <v>#VALUE!</v>
      </c>
      <c r="D122" s="25" t="e">
        <f t="shared" si="68"/>
        <v>#VALUE!</v>
      </c>
      <c r="E122" s="25" t="e">
        <f t="shared" si="68"/>
        <v>#VALUE!</v>
      </c>
      <c r="F122" s="25" t="e">
        <f t="shared" si="68"/>
        <v>#VALUE!</v>
      </c>
      <c r="G122" s="25" t="e">
        <f t="shared" si="68"/>
        <v>#VALUE!</v>
      </c>
      <c r="H122" s="25" t="e">
        <f t="shared" si="68"/>
        <v>#VALUE!</v>
      </c>
      <c r="I122" s="25" t="e">
        <f t="shared" si="68"/>
        <v>#VALUE!</v>
      </c>
      <c r="J122" s="25" t="e">
        <f t="shared" si="68"/>
        <v>#VALUE!</v>
      </c>
      <c r="K122" s="25" t="e">
        <f t="shared" si="68"/>
        <v>#VALUE!</v>
      </c>
      <c r="L122" s="25" t="e">
        <f t="shared" si="68"/>
        <v>#VALUE!</v>
      </c>
      <c r="M122" s="25" t="e">
        <f t="shared" si="68"/>
        <v>#VALUE!</v>
      </c>
      <c r="N122" s="25" t="e">
        <f t="shared" si="68"/>
        <v>#VALUE!</v>
      </c>
      <c r="O122" s="25" t="e">
        <f t="shared" si="68"/>
        <v>#VALUE!</v>
      </c>
      <c r="P122" s="25" t="e">
        <f t="shared" si="68"/>
        <v>#VALUE!</v>
      </c>
      <c r="Q122" s="25" t="e">
        <f t="shared" si="68"/>
        <v>#VALUE!</v>
      </c>
      <c r="R122" s="25" t="e">
        <f t="shared" si="68"/>
        <v>#VALUE!</v>
      </c>
      <c r="S122" s="25" t="e">
        <f t="shared" si="68"/>
        <v>#VALUE!</v>
      </c>
      <c r="T122" s="25" t="e">
        <f t="shared" si="68"/>
        <v>#VALUE!</v>
      </c>
      <c r="U122" s="25" t="e">
        <f t="shared" si="68"/>
        <v>#VALUE!</v>
      </c>
      <c r="V122" s="25" t="e">
        <f t="shared" si="68"/>
        <v>#VALUE!</v>
      </c>
      <c r="W122" s="25" t="e">
        <f t="shared" si="68"/>
        <v>#VALUE!</v>
      </c>
      <c r="X122" s="25" t="e">
        <f t="shared" si="68"/>
        <v>#VALUE!</v>
      </c>
      <c r="Y122" s="25" t="e">
        <f t="shared" si="68"/>
        <v>#VALUE!</v>
      </c>
      <c r="Z122" s="25" t="e">
        <f t="shared" si="68"/>
        <v>#VALUE!</v>
      </c>
      <c r="AA122" s="25" t="e">
        <f t="shared" si="68"/>
        <v>#VALUE!</v>
      </c>
      <c r="AB122" s="25" t="e">
        <f t="shared" si="68"/>
        <v>#VALUE!</v>
      </c>
      <c r="AC122" s="25" t="e">
        <f t="shared" si="68"/>
        <v>#VALUE!</v>
      </c>
      <c r="AD122" s="25" t="e">
        <f t="shared" si="68"/>
        <v>#VALUE!</v>
      </c>
      <c r="AE122" s="25" t="e">
        <f t="shared" si="68"/>
        <v>#VALUE!</v>
      </c>
      <c r="AF122" s="25" t="e">
        <f t="shared" si="68"/>
        <v>#VALUE!</v>
      </c>
      <c r="AG122" s="25" t="e">
        <f t="shared" si="68"/>
        <v>#VALUE!</v>
      </c>
      <c r="AH122" s="99" t="s">
        <v>34</v>
      </c>
      <c r="AI122" s="110">
        <f t="shared" si="64"/>
        <v>0</v>
      </c>
      <c r="AJ122" s="113"/>
    </row>
    <row r="123" spans="2:38" hidden="1">
      <c r="B123" s="13" t="s">
        <v>39</v>
      </c>
      <c r="C123" s="26" t="e">
        <f t="shared" ref="C123:AG123" si="69">IF(AND(DAY(C110)&gt;=22,DAY(C110)&lt;=28,C111="日",OR(C116="休",C116="雨")),1,0)</f>
        <v>#VALUE!</v>
      </c>
      <c r="D123" s="26" t="e">
        <f t="shared" si="69"/>
        <v>#VALUE!</v>
      </c>
      <c r="E123" s="26" t="e">
        <f t="shared" si="69"/>
        <v>#VALUE!</v>
      </c>
      <c r="F123" s="26" t="e">
        <f t="shared" si="69"/>
        <v>#VALUE!</v>
      </c>
      <c r="G123" s="26" t="e">
        <f t="shared" si="69"/>
        <v>#VALUE!</v>
      </c>
      <c r="H123" s="26" t="e">
        <f t="shared" si="69"/>
        <v>#VALUE!</v>
      </c>
      <c r="I123" s="26" t="e">
        <f t="shared" si="69"/>
        <v>#VALUE!</v>
      </c>
      <c r="J123" s="26" t="e">
        <f t="shared" si="69"/>
        <v>#VALUE!</v>
      </c>
      <c r="K123" s="26" t="e">
        <f t="shared" si="69"/>
        <v>#VALUE!</v>
      </c>
      <c r="L123" s="26" t="e">
        <f t="shared" si="69"/>
        <v>#VALUE!</v>
      </c>
      <c r="M123" s="26" t="e">
        <f t="shared" si="69"/>
        <v>#VALUE!</v>
      </c>
      <c r="N123" s="26" t="e">
        <f t="shared" si="69"/>
        <v>#VALUE!</v>
      </c>
      <c r="O123" s="26" t="e">
        <f t="shared" si="69"/>
        <v>#VALUE!</v>
      </c>
      <c r="P123" s="26" t="e">
        <f t="shared" si="69"/>
        <v>#VALUE!</v>
      </c>
      <c r="Q123" s="26" t="e">
        <f t="shared" si="69"/>
        <v>#VALUE!</v>
      </c>
      <c r="R123" s="26" t="e">
        <f t="shared" si="69"/>
        <v>#VALUE!</v>
      </c>
      <c r="S123" s="26" t="e">
        <f t="shared" si="69"/>
        <v>#VALUE!</v>
      </c>
      <c r="T123" s="26" t="e">
        <f t="shared" si="69"/>
        <v>#VALUE!</v>
      </c>
      <c r="U123" s="26" t="e">
        <f t="shared" si="69"/>
        <v>#VALUE!</v>
      </c>
      <c r="V123" s="26" t="e">
        <f t="shared" si="69"/>
        <v>#VALUE!</v>
      </c>
      <c r="W123" s="26" t="e">
        <f t="shared" si="69"/>
        <v>#VALUE!</v>
      </c>
      <c r="X123" s="26" t="e">
        <f t="shared" si="69"/>
        <v>#VALUE!</v>
      </c>
      <c r="Y123" s="26" t="e">
        <f t="shared" si="69"/>
        <v>#VALUE!</v>
      </c>
      <c r="Z123" s="26" t="e">
        <f t="shared" si="69"/>
        <v>#VALUE!</v>
      </c>
      <c r="AA123" s="26" t="e">
        <f t="shared" si="69"/>
        <v>#VALUE!</v>
      </c>
      <c r="AB123" s="26" t="e">
        <f t="shared" si="69"/>
        <v>#VALUE!</v>
      </c>
      <c r="AC123" s="26" t="e">
        <f t="shared" si="69"/>
        <v>#VALUE!</v>
      </c>
      <c r="AD123" s="26" t="e">
        <f t="shared" si="69"/>
        <v>#VALUE!</v>
      </c>
      <c r="AE123" s="26" t="e">
        <f t="shared" si="69"/>
        <v>#VALUE!</v>
      </c>
      <c r="AF123" s="26" t="e">
        <f t="shared" si="69"/>
        <v>#VALUE!</v>
      </c>
      <c r="AG123" s="26" t="e">
        <f t="shared" si="69"/>
        <v>#VALUE!</v>
      </c>
      <c r="AH123" s="99" t="s">
        <v>35</v>
      </c>
      <c r="AI123" s="110">
        <f t="shared" si="64"/>
        <v>0</v>
      </c>
      <c r="AJ123" s="113"/>
    </row>
    <row r="124" spans="2:38" hidden="1">
      <c r="B124" s="13" t="s">
        <v>40</v>
      </c>
      <c r="C124" s="25" t="e">
        <f t="shared" ref="C124:AG124" si="70">IF(AND(DAY(C110)&gt;=8,DAY(C110)&lt;=14,C111="日"),1,0)</f>
        <v>#VALUE!</v>
      </c>
      <c r="D124" s="25" t="e">
        <f t="shared" si="70"/>
        <v>#VALUE!</v>
      </c>
      <c r="E124" s="25" t="e">
        <f t="shared" si="70"/>
        <v>#VALUE!</v>
      </c>
      <c r="F124" s="25" t="e">
        <f t="shared" si="70"/>
        <v>#VALUE!</v>
      </c>
      <c r="G124" s="25" t="e">
        <f t="shared" si="70"/>
        <v>#VALUE!</v>
      </c>
      <c r="H124" s="25" t="e">
        <f t="shared" si="70"/>
        <v>#VALUE!</v>
      </c>
      <c r="I124" s="25" t="e">
        <f t="shared" si="70"/>
        <v>#VALUE!</v>
      </c>
      <c r="J124" s="25" t="e">
        <f t="shared" si="70"/>
        <v>#VALUE!</v>
      </c>
      <c r="K124" s="25" t="e">
        <f t="shared" si="70"/>
        <v>#VALUE!</v>
      </c>
      <c r="L124" s="25" t="e">
        <f t="shared" si="70"/>
        <v>#VALUE!</v>
      </c>
      <c r="M124" s="25" t="e">
        <f t="shared" si="70"/>
        <v>#VALUE!</v>
      </c>
      <c r="N124" s="25" t="e">
        <f t="shared" si="70"/>
        <v>#VALUE!</v>
      </c>
      <c r="O124" s="25" t="e">
        <f t="shared" si="70"/>
        <v>#VALUE!</v>
      </c>
      <c r="P124" s="25" t="e">
        <f t="shared" si="70"/>
        <v>#VALUE!</v>
      </c>
      <c r="Q124" s="25" t="e">
        <f t="shared" si="70"/>
        <v>#VALUE!</v>
      </c>
      <c r="R124" s="25" t="e">
        <f t="shared" si="70"/>
        <v>#VALUE!</v>
      </c>
      <c r="S124" s="25" t="e">
        <f t="shared" si="70"/>
        <v>#VALUE!</v>
      </c>
      <c r="T124" s="25" t="e">
        <f t="shared" si="70"/>
        <v>#VALUE!</v>
      </c>
      <c r="U124" s="25" t="e">
        <f t="shared" si="70"/>
        <v>#VALUE!</v>
      </c>
      <c r="V124" s="25" t="e">
        <f t="shared" si="70"/>
        <v>#VALUE!</v>
      </c>
      <c r="W124" s="25" t="e">
        <f t="shared" si="70"/>
        <v>#VALUE!</v>
      </c>
      <c r="X124" s="25" t="e">
        <f t="shared" si="70"/>
        <v>#VALUE!</v>
      </c>
      <c r="Y124" s="25" t="e">
        <f t="shared" si="70"/>
        <v>#VALUE!</v>
      </c>
      <c r="Z124" s="25" t="e">
        <f t="shared" si="70"/>
        <v>#VALUE!</v>
      </c>
      <c r="AA124" s="25" t="e">
        <f t="shared" si="70"/>
        <v>#VALUE!</v>
      </c>
      <c r="AB124" s="25" t="e">
        <f t="shared" si="70"/>
        <v>#VALUE!</v>
      </c>
      <c r="AC124" s="25" t="e">
        <f t="shared" si="70"/>
        <v>#VALUE!</v>
      </c>
      <c r="AD124" s="25" t="e">
        <f t="shared" si="70"/>
        <v>#VALUE!</v>
      </c>
      <c r="AE124" s="25" t="e">
        <f t="shared" si="70"/>
        <v>#VALUE!</v>
      </c>
      <c r="AF124" s="25" t="e">
        <f t="shared" si="70"/>
        <v>#VALUE!</v>
      </c>
      <c r="AG124" s="25" t="e">
        <f t="shared" si="70"/>
        <v>#VALUE!</v>
      </c>
      <c r="AH124" s="99" t="s">
        <v>34</v>
      </c>
      <c r="AI124" s="110">
        <f t="shared" si="64"/>
        <v>0</v>
      </c>
      <c r="AJ124" s="113"/>
    </row>
    <row r="125" spans="2:38" hidden="1">
      <c r="B125" s="13" t="s">
        <v>41</v>
      </c>
      <c r="C125" s="26" t="e">
        <f t="shared" ref="C125:AG125" si="71">IF(AND(DAY(C110)&gt;=8,DAY(C110)&lt;=14,C111="日",OR(C116="休",C116="雨")),1,0)</f>
        <v>#VALUE!</v>
      </c>
      <c r="D125" s="26" t="e">
        <f t="shared" si="71"/>
        <v>#VALUE!</v>
      </c>
      <c r="E125" s="26" t="e">
        <f t="shared" si="71"/>
        <v>#VALUE!</v>
      </c>
      <c r="F125" s="26" t="e">
        <f t="shared" si="71"/>
        <v>#VALUE!</v>
      </c>
      <c r="G125" s="26" t="e">
        <f t="shared" si="71"/>
        <v>#VALUE!</v>
      </c>
      <c r="H125" s="26" t="e">
        <f t="shared" si="71"/>
        <v>#VALUE!</v>
      </c>
      <c r="I125" s="26" t="e">
        <f t="shared" si="71"/>
        <v>#VALUE!</v>
      </c>
      <c r="J125" s="26" t="e">
        <f t="shared" si="71"/>
        <v>#VALUE!</v>
      </c>
      <c r="K125" s="26" t="e">
        <f t="shared" si="71"/>
        <v>#VALUE!</v>
      </c>
      <c r="L125" s="26" t="e">
        <f t="shared" si="71"/>
        <v>#VALUE!</v>
      </c>
      <c r="M125" s="26" t="e">
        <f t="shared" si="71"/>
        <v>#VALUE!</v>
      </c>
      <c r="N125" s="26" t="e">
        <f t="shared" si="71"/>
        <v>#VALUE!</v>
      </c>
      <c r="O125" s="26" t="e">
        <f t="shared" si="71"/>
        <v>#VALUE!</v>
      </c>
      <c r="P125" s="26" t="e">
        <f t="shared" si="71"/>
        <v>#VALUE!</v>
      </c>
      <c r="Q125" s="26" t="e">
        <f t="shared" si="71"/>
        <v>#VALUE!</v>
      </c>
      <c r="R125" s="26" t="e">
        <f t="shared" si="71"/>
        <v>#VALUE!</v>
      </c>
      <c r="S125" s="26" t="e">
        <f t="shared" si="71"/>
        <v>#VALUE!</v>
      </c>
      <c r="T125" s="26" t="e">
        <f t="shared" si="71"/>
        <v>#VALUE!</v>
      </c>
      <c r="U125" s="26" t="e">
        <f t="shared" si="71"/>
        <v>#VALUE!</v>
      </c>
      <c r="V125" s="26" t="e">
        <f t="shared" si="71"/>
        <v>#VALUE!</v>
      </c>
      <c r="W125" s="26" t="e">
        <f t="shared" si="71"/>
        <v>#VALUE!</v>
      </c>
      <c r="X125" s="26" t="e">
        <f t="shared" si="71"/>
        <v>#VALUE!</v>
      </c>
      <c r="Y125" s="26" t="e">
        <f t="shared" si="71"/>
        <v>#VALUE!</v>
      </c>
      <c r="Z125" s="26" t="e">
        <f t="shared" si="71"/>
        <v>#VALUE!</v>
      </c>
      <c r="AA125" s="26" t="e">
        <f t="shared" si="71"/>
        <v>#VALUE!</v>
      </c>
      <c r="AB125" s="26" t="e">
        <f t="shared" si="71"/>
        <v>#VALUE!</v>
      </c>
      <c r="AC125" s="26" t="e">
        <f t="shared" si="71"/>
        <v>#VALUE!</v>
      </c>
      <c r="AD125" s="26" t="e">
        <f t="shared" si="71"/>
        <v>#VALUE!</v>
      </c>
      <c r="AE125" s="26" t="e">
        <f t="shared" si="71"/>
        <v>#VALUE!</v>
      </c>
      <c r="AF125" s="26" t="e">
        <f t="shared" si="71"/>
        <v>#VALUE!</v>
      </c>
      <c r="AG125" s="26" t="e">
        <f t="shared" si="71"/>
        <v>#VALUE!</v>
      </c>
      <c r="AH125" s="99" t="s">
        <v>35</v>
      </c>
      <c r="AI125" s="110">
        <f t="shared" si="64"/>
        <v>0</v>
      </c>
      <c r="AJ125" s="113"/>
    </row>
    <row r="127" spans="2:38">
      <c r="C127" s="2" t="e">
        <f>YEAR(C130)</f>
        <v>#VALUE!</v>
      </c>
      <c r="D127" s="2" t="e">
        <f>MONTH(C130)</f>
        <v>#VALUE!</v>
      </c>
    </row>
    <row r="128" spans="2:38">
      <c r="B128" s="14" t="s">
        <v>1</v>
      </c>
      <c r="C128" s="28" t="e">
        <f>C130</f>
        <v>#VALUE!</v>
      </c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03"/>
    </row>
    <row r="129" spans="2:38" hidden="1">
      <c r="B129" s="15"/>
      <c r="C129" s="29" t="e">
        <f>DATE($C127,$D127,1)</f>
        <v>#VALUE!</v>
      </c>
      <c r="D129" s="29" t="e">
        <f t="shared" ref="D129:AG129" si="72">C129+1</f>
        <v>#VALUE!</v>
      </c>
      <c r="E129" s="29" t="e">
        <f t="shared" si="72"/>
        <v>#VALUE!</v>
      </c>
      <c r="F129" s="29" t="e">
        <f t="shared" si="72"/>
        <v>#VALUE!</v>
      </c>
      <c r="G129" s="29" t="e">
        <f t="shared" si="72"/>
        <v>#VALUE!</v>
      </c>
      <c r="H129" s="29" t="e">
        <f t="shared" si="72"/>
        <v>#VALUE!</v>
      </c>
      <c r="I129" s="29" t="e">
        <f t="shared" si="72"/>
        <v>#VALUE!</v>
      </c>
      <c r="J129" s="29" t="e">
        <f t="shared" si="72"/>
        <v>#VALUE!</v>
      </c>
      <c r="K129" s="29" t="e">
        <f t="shared" si="72"/>
        <v>#VALUE!</v>
      </c>
      <c r="L129" s="29" t="e">
        <f t="shared" si="72"/>
        <v>#VALUE!</v>
      </c>
      <c r="M129" s="29" t="e">
        <f t="shared" si="72"/>
        <v>#VALUE!</v>
      </c>
      <c r="N129" s="29" t="e">
        <f t="shared" si="72"/>
        <v>#VALUE!</v>
      </c>
      <c r="O129" s="29" t="e">
        <f t="shared" si="72"/>
        <v>#VALUE!</v>
      </c>
      <c r="P129" s="29" t="e">
        <f t="shared" si="72"/>
        <v>#VALUE!</v>
      </c>
      <c r="Q129" s="29" t="e">
        <f t="shared" si="72"/>
        <v>#VALUE!</v>
      </c>
      <c r="R129" s="29" t="e">
        <f t="shared" si="72"/>
        <v>#VALUE!</v>
      </c>
      <c r="S129" s="29" t="e">
        <f t="shared" si="72"/>
        <v>#VALUE!</v>
      </c>
      <c r="T129" s="29" t="e">
        <f t="shared" si="72"/>
        <v>#VALUE!</v>
      </c>
      <c r="U129" s="29" t="e">
        <f t="shared" si="72"/>
        <v>#VALUE!</v>
      </c>
      <c r="V129" s="29" t="e">
        <f t="shared" si="72"/>
        <v>#VALUE!</v>
      </c>
      <c r="W129" s="29" t="e">
        <f t="shared" si="72"/>
        <v>#VALUE!</v>
      </c>
      <c r="X129" s="29" t="e">
        <f t="shared" si="72"/>
        <v>#VALUE!</v>
      </c>
      <c r="Y129" s="29" t="e">
        <f t="shared" si="72"/>
        <v>#VALUE!</v>
      </c>
      <c r="Z129" s="29" t="e">
        <f t="shared" si="72"/>
        <v>#VALUE!</v>
      </c>
      <c r="AA129" s="29" t="e">
        <f t="shared" si="72"/>
        <v>#VALUE!</v>
      </c>
      <c r="AB129" s="29" t="e">
        <f t="shared" si="72"/>
        <v>#VALUE!</v>
      </c>
      <c r="AC129" s="29" t="e">
        <f t="shared" si="72"/>
        <v>#VALUE!</v>
      </c>
      <c r="AD129" s="29" t="e">
        <f t="shared" si="72"/>
        <v>#VALUE!</v>
      </c>
      <c r="AE129" s="29" t="e">
        <f t="shared" si="72"/>
        <v>#VALUE!</v>
      </c>
      <c r="AF129" s="29" t="e">
        <f t="shared" si="72"/>
        <v>#VALUE!</v>
      </c>
      <c r="AG129" s="29" t="e">
        <f t="shared" si="72"/>
        <v>#VALUE!</v>
      </c>
      <c r="AH129" s="100"/>
      <c r="AI129" s="111"/>
    </row>
    <row r="130" spans="2:38">
      <c r="B130" s="16" t="s">
        <v>24</v>
      </c>
      <c r="C130" s="30" t="e">
        <f>IF(EDATE(C109,1)&gt;$G$5,"",EDATE(C109,1))</f>
        <v>#VALUE!</v>
      </c>
      <c r="D130" s="29" t="e">
        <f t="shared" ref="D130:AG130" si="73">IF(D129&gt;$G$5,"",IF(C130=EOMONTH(DATE($C127,$D127,1),0),"",IF(C130="","",C130+1)))</f>
        <v>#VALUE!</v>
      </c>
      <c r="E130" s="29" t="e">
        <f t="shared" si="73"/>
        <v>#VALUE!</v>
      </c>
      <c r="F130" s="29" t="e">
        <f t="shared" si="73"/>
        <v>#VALUE!</v>
      </c>
      <c r="G130" s="29" t="e">
        <f t="shared" si="73"/>
        <v>#VALUE!</v>
      </c>
      <c r="H130" s="29" t="e">
        <f t="shared" si="73"/>
        <v>#VALUE!</v>
      </c>
      <c r="I130" s="29" t="e">
        <f t="shared" si="73"/>
        <v>#VALUE!</v>
      </c>
      <c r="J130" s="29" t="e">
        <f t="shared" si="73"/>
        <v>#VALUE!</v>
      </c>
      <c r="K130" s="29" t="e">
        <f t="shared" si="73"/>
        <v>#VALUE!</v>
      </c>
      <c r="L130" s="29" t="e">
        <f t="shared" si="73"/>
        <v>#VALUE!</v>
      </c>
      <c r="M130" s="29" t="e">
        <f t="shared" si="73"/>
        <v>#VALUE!</v>
      </c>
      <c r="N130" s="29" t="e">
        <f t="shared" si="73"/>
        <v>#VALUE!</v>
      </c>
      <c r="O130" s="29" t="e">
        <f t="shared" si="73"/>
        <v>#VALUE!</v>
      </c>
      <c r="P130" s="29" t="e">
        <f t="shared" si="73"/>
        <v>#VALUE!</v>
      </c>
      <c r="Q130" s="29" t="e">
        <f t="shared" si="73"/>
        <v>#VALUE!</v>
      </c>
      <c r="R130" s="29" t="e">
        <f t="shared" si="73"/>
        <v>#VALUE!</v>
      </c>
      <c r="S130" s="29" t="e">
        <f t="shared" si="73"/>
        <v>#VALUE!</v>
      </c>
      <c r="T130" s="29" t="e">
        <f t="shared" si="73"/>
        <v>#VALUE!</v>
      </c>
      <c r="U130" s="29" t="e">
        <f t="shared" si="73"/>
        <v>#VALUE!</v>
      </c>
      <c r="V130" s="29" t="e">
        <f t="shared" si="73"/>
        <v>#VALUE!</v>
      </c>
      <c r="W130" s="29" t="e">
        <f t="shared" si="73"/>
        <v>#VALUE!</v>
      </c>
      <c r="X130" s="29" t="e">
        <f t="shared" si="73"/>
        <v>#VALUE!</v>
      </c>
      <c r="Y130" s="29" t="e">
        <f t="shared" si="73"/>
        <v>#VALUE!</v>
      </c>
      <c r="Z130" s="29" t="e">
        <f t="shared" si="73"/>
        <v>#VALUE!</v>
      </c>
      <c r="AA130" s="29" t="e">
        <f t="shared" si="73"/>
        <v>#VALUE!</v>
      </c>
      <c r="AB130" s="29" t="e">
        <f t="shared" si="73"/>
        <v>#VALUE!</v>
      </c>
      <c r="AC130" s="29" t="e">
        <f t="shared" si="73"/>
        <v>#VALUE!</v>
      </c>
      <c r="AD130" s="29" t="e">
        <f t="shared" si="73"/>
        <v>#VALUE!</v>
      </c>
      <c r="AE130" s="29" t="e">
        <f t="shared" si="73"/>
        <v>#VALUE!</v>
      </c>
      <c r="AF130" s="29" t="e">
        <f t="shared" si="73"/>
        <v>#VALUE!</v>
      </c>
      <c r="AG130" s="29" t="e">
        <f t="shared" si="73"/>
        <v>#VALUE!</v>
      </c>
      <c r="AH130" s="95" t="s">
        <v>25</v>
      </c>
      <c r="AI130" s="105">
        <f>+COUNTIFS(C131:AG131,"土",C132:AG132,"")+COUNTIFS(C131:AG131,"日",C132:AG132,"")</f>
        <v>0</v>
      </c>
    </row>
    <row r="131" spans="2:38">
      <c r="B131" s="7" t="s">
        <v>26</v>
      </c>
      <c r="C131" s="20" t="str">
        <f t="shared" ref="C131:AG131" si="74">IFERROR(TEXT(WEEKDAY(+C130),"aaa"),"")</f>
        <v/>
      </c>
      <c r="D131" s="20" t="str">
        <f t="shared" si="74"/>
        <v/>
      </c>
      <c r="E131" s="20" t="str">
        <f t="shared" si="74"/>
        <v/>
      </c>
      <c r="F131" s="20" t="str">
        <f t="shared" si="74"/>
        <v/>
      </c>
      <c r="G131" s="20" t="str">
        <f t="shared" si="74"/>
        <v/>
      </c>
      <c r="H131" s="20" t="str">
        <f t="shared" si="74"/>
        <v/>
      </c>
      <c r="I131" s="20" t="str">
        <f t="shared" si="74"/>
        <v/>
      </c>
      <c r="J131" s="20" t="str">
        <f t="shared" si="74"/>
        <v/>
      </c>
      <c r="K131" s="20" t="str">
        <f t="shared" si="74"/>
        <v/>
      </c>
      <c r="L131" s="20" t="str">
        <f t="shared" si="74"/>
        <v/>
      </c>
      <c r="M131" s="20" t="str">
        <f t="shared" si="74"/>
        <v/>
      </c>
      <c r="N131" s="20" t="str">
        <f t="shared" si="74"/>
        <v/>
      </c>
      <c r="O131" s="20" t="str">
        <f t="shared" si="74"/>
        <v/>
      </c>
      <c r="P131" s="20" t="str">
        <f t="shared" si="74"/>
        <v/>
      </c>
      <c r="Q131" s="20" t="str">
        <f t="shared" si="74"/>
        <v/>
      </c>
      <c r="R131" s="20" t="str">
        <f t="shared" si="74"/>
        <v/>
      </c>
      <c r="S131" s="20" t="str">
        <f t="shared" si="74"/>
        <v/>
      </c>
      <c r="T131" s="20" t="str">
        <f t="shared" si="74"/>
        <v/>
      </c>
      <c r="U131" s="20" t="str">
        <f t="shared" si="74"/>
        <v/>
      </c>
      <c r="V131" s="20" t="str">
        <f t="shared" si="74"/>
        <v/>
      </c>
      <c r="W131" s="20" t="str">
        <f t="shared" si="74"/>
        <v/>
      </c>
      <c r="X131" s="20" t="str">
        <f t="shared" si="74"/>
        <v/>
      </c>
      <c r="Y131" s="20" t="str">
        <f t="shared" si="74"/>
        <v/>
      </c>
      <c r="Z131" s="20" t="str">
        <f t="shared" si="74"/>
        <v/>
      </c>
      <c r="AA131" s="20" t="str">
        <f t="shared" si="74"/>
        <v/>
      </c>
      <c r="AB131" s="20" t="str">
        <f t="shared" si="74"/>
        <v/>
      </c>
      <c r="AC131" s="20" t="str">
        <f t="shared" si="74"/>
        <v/>
      </c>
      <c r="AD131" s="20" t="str">
        <f t="shared" si="74"/>
        <v/>
      </c>
      <c r="AE131" s="20" t="str">
        <f t="shared" si="74"/>
        <v/>
      </c>
      <c r="AF131" s="20" t="str">
        <f t="shared" si="74"/>
        <v/>
      </c>
      <c r="AG131" s="20" t="str">
        <f t="shared" si="74"/>
        <v/>
      </c>
      <c r="AH131" s="95" t="s">
        <v>12</v>
      </c>
      <c r="AI131" s="105">
        <f>+COUNTIF(C132:AG132,"夏休")+COUNTIF(C132:AG132,"冬休")+COUNTIF(C132:AG132,"中止")</f>
        <v>0</v>
      </c>
    </row>
    <row r="132" spans="2:38" ht="13.5" customHeight="1">
      <c r="B132" s="8" t="s">
        <v>27</v>
      </c>
      <c r="C132" s="21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88"/>
      <c r="AH132" s="96" t="s">
        <v>4</v>
      </c>
      <c r="AI132" s="106">
        <f>COUNT(C130:AG130)-AI131</f>
        <v>0</v>
      </c>
    </row>
    <row r="133" spans="2:38" ht="13.5" customHeight="1">
      <c r="B133" s="9"/>
      <c r="C133" s="21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88"/>
      <c r="AH133" s="96" t="s">
        <v>29</v>
      </c>
      <c r="AI133" s="106">
        <f>+COUNTIF(C134:AG135,"休")</f>
        <v>0</v>
      </c>
      <c r="AJ133" s="113" t="e">
        <f>IF(AI134&gt;0.285,"",IF(AI133&lt;AI130,"←計画日数が足りません",""))</f>
        <v>#DIV/0!</v>
      </c>
    </row>
    <row r="134" spans="2:38" ht="13.5" customHeight="1">
      <c r="B134" s="10" t="s">
        <v>2</v>
      </c>
      <c r="C134" s="22"/>
      <c r="D134" s="35"/>
      <c r="E134" s="35"/>
      <c r="F134" s="35"/>
      <c r="G134" s="36"/>
      <c r="H134" s="35"/>
      <c r="I134" s="35"/>
      <c r="J134" s="35"/>
      <c r="K134" s="35"/>
      <c r="L134" s="35"/>
      <c r="M134" s="35"/>
      <c r="N134" s="36"/>
      <c r="O134" s="35"/>
      <c r="P134" s="35"/>
      <c r="Q134" s="35"/>
      <c r="R134" s="35"/>
      <c r="S134" s="35"/>
      <c r="T134" s="35"/>
      <c r="U134" s="36"/>
      <c r="V134" s="35"/>
      <c r="W134" s="35"/>
      <c r="X134" s="35"/>
      <c r="Y134" s="35"/>
      <c r="Z134" s="35"/>
      <c r="AA134" s="35"/>
      <c r="AB134" s="36"/>
      <c r="AC134" s="35"/>
      <c r="AD134" s="35"/>
      <c r="AE134" s="35"/>
      <c r="AF134" s="35"/>
      <c r="AG134" s="89"/>
      <c r="AH134" s="96" t="s">
        <v>30</v>
      </c>
      <c r="AI134" s="107" t="e">
        <f>+AI133/AI132</f>
        <v>#DIV/0!</v>
      </c>
    </row>
    <row r="135" spans="2:38">
      <c r="B135" s="10"/>
      <c r="C135" s="22"/>
      <c r="D135" s="35"/>
      <c r="E135" s="35"/>
      <c r="F135" s="35"/>
      <c r="G135" s="36"/>
      <c r="H135" s="35"/>
      <c r="I135" s="35"/>
      <c r="J135" s="35"/>
      <c r="K135" s="35"/>
      <c r="L135" s="35"/>
      <c r="M135" s="35"/>
      <c r="N135" s="36"/>
      <c r="O135" s="35"/>
      <c r="P135" s="35"/>
      <c r="Q135" s="35"/>
      <c r="R135" s="35"/>
      <c r="S135" s="35"/>
      <c r="T135" s="35"/>
      <c r="U135" s="36"/>
      <c r="V135" s="35"/>
      <c r="W135" s="35"/>
      <c r="X135" s="35"/>
      <c r="Y135" s="35"/>
      <c r="Z135" s="35"/>
      <c r="AA135" s="35"/>
      <c r="AB135" s="36"/>
      <c r="AC135" s="35"/>
      <c r="AD135" s="35"/>
      <c r="AE135" s="35"/>
      <c r="AF135" s="35"/>
      <c r="AG135" s="89"/>
      <c r="AH135" s="96" t="s">
        <v>7</v>
      </c>
      <c r="AI135" s="106">
        <f>+COUNTA(C136:AG137)</f>
        <v>0</v>
      </c>
    </row>
    <row r="136" spans="2:38">
      <c r="B136" s="11" t="s">
        <v>17</v>
      </c>
      <c r="C136" s="23"/>
      <c r="D136" s="36"/>
      <c r="E136" s="36"/>
      <c r="F136" s="36"/>
      <c r="G136" s="44"/>
      <c r="H136" s="36"/>
      <c r="I136" s="36"/>
      <c r="J136" s="36"/>
      <c r="K136" s="36"/>
      <c r="L136" s="36"/>
      <c r="M136" s="36"/>
      <c r="N136" s="44"/>
      <c r="O136" s="36"/>
      <c r="P136" s="36"/>
      <c r="Q136" s="36"/>
      <c r="R136" s="36"/>
      <c r="S136" s="36"/>
      <c r="T136" s="36"/>
      <c r="U136" s="44"/>
      <c r="V136" s="36"/>
      <c r="W136" s="36"/>
      <c r="X136" s="36"/>
      <c r="Y136" s="36"/>
      <c r="Z136" s="36"/>
      <c r="AA136" s="36"/>
      <c r="AB136" s="44"/>
      <c r="AC136" s="36"/>
      <c r="AD136" s="36"/>
      <c r="AE136" s="36"/>
      <c r="AF136" s="36"/>
      <c r="AG136" s="90"/>
      <c r="AH136" s="97" t="s">
        <v>31</v>
      </c>
      <c r="AI136" s="108" t="e">
        <f>+AI135/AI132</f>
        <v>#DIV/0!</v>
      </c>
      <c r="AL136" s="2">
        <f>+COUNTIF(C134:AG135,"休")</f>
        <v>0</v>
      </c>
    </row>
    <row r="137" spans="2:38">
      <c r="B137" s="12"/>
      <c r="C137" s="24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91"/>
      <c r="AH137" s="98" t="s">
        <v>6</v>
      </c>
      <c r="AI137" s="109" t="str">
        <f>IF(7&gt;AI132,"対象外",IF(OR(AI136&gt;=0.285,AI135&gt;=AI130),"OK","NG"))</f>
        <v>対象外</v>
      </c>
      <c r="AJ137" s="113" t="str">
        <f>IF(AI137="対象外","←７日間に満たない期間は達成判定の対象外",IF(AI137="NG","←月単位未達成","←月単位達成"))</f>
        <v>←７日間に満たない期間は達成判定の対象外</v>
      </c>
      <c r="AL137" s="114" t="str">
        <f>IF(7&gt;AI132,"対象外",IF(AL136&gt;=AI130,"OK","NG"))</f>
        <v>対象外</v>
      </c>
    </row>
    <row r="138" spans="2:38" hidden="1">
      <c r="B138" s="13" t="s">
        <v>32</v>
      </c>
      <c r="C138" s="25" t="e">
        <f t="shared" ref="C138:AG138" si="75">IF(AND(DAY(C130)&gt;=22,DAY(C130)&lt;=28,C131="土"),1,0)</f>
        <v>#VALUE!</v>
      </c>
      <c r="D138" s="25" t="e">
        <f t="shared" si="75"/>
        <v>#VALUE!</v>
      </c>
      <c r="E138" s="25" t="e">
        <f t="shared" si="75"/>
        <v>#VALUE!</v>
      </c>
      <c r="F138" s="25" t="e">
        <f t="shared" si="75"/>
        <v>#VALUE!</v>
      </c>
      <c r="G138" s="25" t="e">
        <f t="shared" si="75"/>
        <v>#VALUE!</v>
      </c>
      <c r="H138" s="25" t="e">
        <f t="shared" si="75"/>
        <v>#VALUE!</v>
      </c>
      <c r="I138" s="25" t="e">
        <f t="shared" si="75"/>
        <v>#VALUE!</v>
      </c>
      <c r="J138" s="25" t="e">
        <f t="shared" si="75"/>
        <v>#VALUE!</v>
      </c>
      <c r="K138" s="25" t="e">
        <f t="shared" si="75"/>
        <v>#VALUE!</v>
      </c>
      <c r="L138" s="25" t="e">
        <f t="shared" si="75"/>
        <v>#VALUE!</v>
      </c>
      <c r="M138" s="25" t="e">
        <f t="shared" si="75"/>
        <v>#VALUE!</v>
      </c>
      <c r="N138" s="25" t="e">
        <f t="shared" si="75"/>
        <v>#VALUE!</v>
      </c>
      <c r="O138" s="25" t="e">
        <f t="shared" si="75"/>
        <v>#VALUE!</v>
      </c>
      <c r="P138" s="25" t="e">
        <f t="shared" si="75"/>
        <v>#VALUE!</v>
      </c>
      <c r="Q138" s="25" t="e">
        <f t="shared" si="75"/>
        <v>#VALUE!</v>
      </c>
      <c r="R138" s="25" t="e">
        <f t="shared" si="75"/>
        <v>#VALUE!</v>
      </c>
      <c r="S138" s="25" t="e">
        <f t="shared" si="75"/>
        <v>#VALUE!</v>
      </c>
      <c r="T138" s="25" t="e">
        <f t="shared" si="75"/>
        <v>#VALUE!</v>
      </c>
      <c r="U138" s="25" t="e">
        <f t="shared" si="75"/>
        <v>#VALUE!</v>
      </c>
      <c r="V138" s="25" t="e">
        <f t="shared" si="75"/>
        <v>#VALUE!</v>
      </c>
      <c r="W138" s="25" t="e">
        <f t="shared" si="75"/>
        <v>#VALUE!</v>
      </c>
      <c r="X138" s="25" t="e">
        <f t="shared" si="75"/>
        <v>#VALUE!</v>
      </c>
      <c r="Y138" s="25" t="e">
        <f t="shared" si="75"/>
        <v>#VALUE!</v>
      </c>
      <c r="Z138" s="25" t="e">
        <f t="shared" si="75"/>
        <v>#VALUE!</v>
      </c>
      <c r="AA138" s="25" t="e">
        <f t="shared" si="75"/>
        <v>#VALUE!</v>
      </c>
      <c r="AB138" s="25" t="e">
        <f t="shared" si="75"/>
        <v>#VALUE!</v>
      </c>
      <c r="AC138" s="25" t="e">
        <f t="shared" si="75"/>
        <v>#VALUE!</v>
      </c>
      <c r="AD138" s="25" t="e">
        <f t="shared" si="75"/>
        <v>#VALUE!</v>
      </c>
      <c r="AE138" s="25" t="e">
        <f t="shared" si="75"/>
        <v>#VALUE!</v>
      </c>
      <c r="AF138" s="25" t="e">
        <f t="shared" si="75"/>
        <v>#VALUE!</v>
      </c>
      <c r="AG138" s="25" t="e">
        <f t="shared" si="75"/>
        <v>#VALUE!</v>
      </c>
      <c r="AH138" s="99" t="s">
        <v>34</v>
      </c>
      <c r="AI138" s="110">
        <f t="shared" ref="AI138:AI145" si="76">_xlfn.AGGREGATE(9,6,C138:AG138)</f>
        <v>0</v>
      </c>
      <c r="AJ138" s="113"/>
    </row>
    <row r="139" spans="2:38" hidden="1">
      <c r="B139" s="13" t="s">
        <v>13</v>
      </c>
      <c r="C139" s="26" t="e">
        <f t="shared" ref="C139:AG139" si="77">IF(AND(DAY(C130)&gt;=22,DAY(C130)&lt;=28,C131="土",OR(C136="休",C136="雨")),1,0)</f>
        <v>#VALUE!</v>
      </c>
      <c r="D139" s="26" t="e">
        <f t="shared" si="77"/>
        <v>#VALUE!</v>
      </c>
      <c r="E139" s="26" t="e">
        <f t="shared" si="77"/>
        <v>#VALUE!</v>
      </c>
      <c r="F139" s="26" t="e">
        <f t="shared" si="77"/>
        <v>#VALUE!</v>
      </c>
      <c r="G139" s="26" t="e">
        <f t="shared" si="77"/>
        <v>#VALUE!</v>
      </c>
      <c r="H139" s="26" t="e">
        <f t="shared" si="77"/>
        <v>#VALUE!</v>
      </c>
      <c r="I139" s="26" t="e">
        <f t="shared" si="77"/>
        <v>#VALUE!</v>
      </c>
      <c r="J139" s="26" t="e">
        <f t="shared" si="77"/>
        <v>#VALUE!</v>
      </c>
      <c r="K139" s="26" t="e">
        <f t="shared" si="77"/>
        <v>#VALUE!</v>
      </c>
      <c r="L139" s="26" t="e">
        <f t="shared" si="77"/>
        <v>#VALUE!</v>
      </c>
      <c r="M139" s="26" t="e">
        <f t="shared" si="77"/>
        <v>#VALUE!</v>
      </c>
      <c r="N139" s="26" t="e">
        <f t="shared" si="77"/>
        <v>#VALUE!</v>
      </c>
      <c r="O139" s="26" t="e">
        <f t="shared" si="77"/>
        <v>#VALUE!</v>
      </c>
      <c r="P139" s="26" t="e">
        <f t="shared" si="77"/>
        <v>#VALUE!</v>
      </c>
      <c r="Q139" s="26" t="e">
        <f t="shared" si="77"/>
        <v>#VALUE!</v>
      </c>
      <c r="R139" s="26" t="e">
        <f t="shared" si="77"/>
        <v>#VALUE!</v>
      </c>
      <c r="S139" s="26" t="e">
        <f t="shared" si="77"/>
        <v>#VALUE!</v>
      </c>
      <c r="T139" s="26" t="e">
        <f t="shared" si="77"/>
        <v>#VALUE!</v>
      </c>
      <c r="U139" s="26" t="e">
        <f t="shared" si="77"/>
        <v>#VALUE!</v>
      </c>
      <c r="V139" s="26" t="e">
        <f t="shared" si="77"/>
        <v>#VALUE!</v>
      </c>
      <c r="W139" s="26" t="e">
        <f t="shared" si="77"/>
        <v>#VALUE!</v>
      </c>
      <c r="X139" s="26" t="e">
        <f t="shared" si="77"/>
        <v>#VALUE!</v>
      </c>
      <c r="Y139" s="26" t="e">
        <f t="shared" si="77"/>
        <v>#VALUE!</v>
      </c>
      <c r="Z139" s="26" t="e">
        <f t="shared" si="77"/>
        <v>#VALUE!</v>
      </c>
      <c r="AA139" s="26" t="e">
        <f t="shared" si="77"/>
        <v>#VALUE!</v>
      </c>
      <c r="AB139" s="26" t="e">
        <f t="shared" si="77"/>
        <v>#VALUE!</v>
      </c>
      <c r="AC139" s="26" t="e">
        <f t="shared" si="77"/>
        <v>#VALUE!</v>
      </c>
      <c r="AD139" s="26" t="e">
        <f t="shared" si="77"/>
        <v>#VALUE!</v>
      </c>
      <c r="AE139" s="26" t="e">
        <f t="shared" si="77"/>
        <v>#VALUE!</v>
      </c>
      <c r="AF139" s="26" t="e">
        <f t="shared" si="77"/>
        <v>#VALUE!</v>
      </c>
      <c r="AG139" s="26" t="e">
        <f t="shared" si="77"/>
        <v>#VALUE!</v>
      </c>
      <c r="AH139" s="99" t="s">
        <v>35</v>
      </c>
      <c r="AI139" s="110">
        <f t="shared" si="76"/>
        <v>0</v>
      </c>
      <c r="AJ139" s="113"/>
    </row>
    <row r="140" spans="2:38" hidden="1">
      <c r="B140" s="13" t="s">
        <v>37</v>
      </c>
      <c r="C140" s="25" t="e">
        <f t="shared" ref="C140:AG140" si="78">IF(AND(DAY(C130)&gt;=8,DAY(C130)&lt;=14,C131="土"),1,0)</f>
        <v>#VALUE!</v>
      </c>
      <c r="D140" s="25" t="e">
        <f t="shared" si="78"/>
        <v>#VALUE!</v>
      </c>
      <c r="E140" s="25" t="e">
        <f t="shared" si="78"/>
        <v>#VALUE!</v>
      </c>
      <c r="F140" s="25" t="e">
        <f t="shared" si="78"/>
        <v>#VALUE!</v>
      </c>
      <c r="G140" s="25" t="e">
        <f t="shared" si="78"/>
        <v>#VALUE!</v>
      </c>
      <c r="H140" s="25" t="e">
        <f t="shared" si="78"/>
        <v>#VALUE!</v>
      </c>
      <c r="I140" s="25" t="e">
        <f t="shared" si="78"/>
        <v>#VALUE!</v>
      </c>
      <c r="J140" s="25" t="e">
        <f t="shared" si="78"/>
        <v>#VALUE!</v>
      </c>
      <c r="K140" s="25" t="e">
        <f t="shared" si="78"/>
        <v>#VALUE!</v>
      </c>
      <c r="L140" s="25" t="e">
        <f t="shared" si="78"/>
        <v>#VALUE!</v>
      </c>
      <c r="M140" s="25" t="e">
        <f t="shared" si="78"/>
        <v>#VALUE!</v>
      </c>
      <c r="N140" s="25" t="e">
        <f t="shared" si="78"/>
        <v>#VALUE!</v>
      </c>
      <c r="O140" s="25" t="e">
        <f t="shared" si="78"/>
        <v>#VALUE!</v>
      </c>
      <c r="P140" s="25" t="e">
        <f t="shared" si="78"/>
        <v>#VALUE!</v>
      </c>
      <c r="Q140" s="25" t="e">
        <f t="shared" si="78"/>
        <v>#VALUE!</v>
      </c>
      <c r="R140" s="25" t="e">
        <f t="shared" si="78"/>
        <v>#VALUE!</v>
      </c>
      <c r="S140" s="25" t="e">
        <f t="shared" si="78"/>
        <v>#VALUE!</v>
      </c>
      <c r="T140" s="25" t="e">
        <f t="shared" si="78"/>
        <v>#VALUE!</v>
      </c>
      <c r="U140" s="25" t="e">
        <f t="shared" si="78"/>
        <v>#VALUE!</v>
      </c>
      <c r="V140" s="25" t="e">
        <f t="shared" si="78"/>
        <v>#VALUE!</v>
      </c>
      <c r="W140" s="25" t="e">
        <f t="shared" si="78"/>
        <v>#VALUE!</v>
      </c>
      <c r="X140" s="25" t="e">
        <f t="shared" si="78"/>
        <v>#VALUE!</v>
      </c>
      <c r="Y140" s="25" t="e">
        <f t="shared" si="78"/>
        <v>#VALUE!</v>
      </c>
      <c r="Z140" s="25" t="e">
        <f t="shared" si="78"/>
        <v>#VALUE!</v>
      </c>
      <c r="AA140" s="25" t="e">
        <f t="shared" si="78"/>
        <v>#VALUE!</v>
      </c>
      <c r="AB140" s="25" t="e">
        <f t="shared" si="78"/>
        <v>#VALUE!</v>
      </c>
      <c r="AC140" s="25" t="e">
        <f t="shared" si="78"/>
        <v>#VALUE!</v>
      </c>
      <c r="AD140" s="25" t="e">
        <f t="shared" si="78"/>
        <v>#VALUE!</v>
      </c>
      <c r="AE140" s="25" t="e">
        <f t="shared" si="78"/>
        <v>#VALUE!</v>
      </c>
      <c r="AF140" s="25" t="e">
        <f t="shared" si="78"/>
        <v>#VALUE!</v>
      </c>
      <c r="AG140" s="25" t="e">
        <f t="shared" si="78"/>
        <v>#VALUE!</v>
      </c>
      <c r="AH140" s="99" t="s">
        <v>34</v>
      </c>
      <c r="AI140" s="110">
        <f t="shared" si="76"/>
        <v>0</v>
      </c>
      <c r="AJ140" s="113"/>
    </row>
    <row r="141" spans="2:38" hidden="1">
      <c r="B141" s="13" t="s">
        <v>38</v>
      </c>
      <c r="C141" s="26" t="e">
        <f t="shared" ref="C141:AG141" si="79">IF(AND(DAY(C130)&gt;=8,DAY(C130)&lt;=14,C131="土",OR(C136="休",C136="雨")),1,0)</f>
        <v>#VALUE!</v>
      </c>
      <c r="D141" s="26" t="e">
        <f t="shared" si="79"/>
        <v>#VALUE!</v>
      </c>
      <c r="E141" s="26" t="e">
        <f t="shared" si="79"/>
        <v>#VALUE!</v>
      </c>
      <c r="F141" s="26" t="e">
        <f t="shared" si="79"/>
        <v>#VALUE!</v>
      </c>
      <c r="G141" s="26" t="e">
        <f t="shared" si="79"/>
        <v>#VALUE!</v>
      </c>
      <c r="H141" s="26" t="e">
        <f t="shared" si="79"/>
        <v>#VALUE!</v>
      </c>
      <c r="I141" s="26" t="e">
        <f t="shared" si="79"/>
        <v>#VALUE!</v>
      </c>
      <c r="J141" s="26" t="e">
        <f t="shared" si="79"/>
        <v>#VALUE!</v>
      </c>
      <c r="K141" s="26" t="e">
        <f t="shared" si="79"/>
        <v>#VALUE!</v>
      </c>
      <c r="L141" s="26" t="e">
        <f t="shared" si="79"/>
        <v>#VALUE!</v>
      </c>
      <c r="M141" s="26" t="e">
        <f t="shared" si="79"/>
        <v>#VALUE!</v>
      </c>
      <c r="N141" s="26" t="e">
        <f t="shared" si="79"/>
        <v>#VALUE!</v>
      </c>
      <c r="O141" s="26" t="e">
        <f t="shared" si="79"/>
        <v>#VALUE!</v>
      </c>
      <c r="P141" s="26" t="e">
        <f t="shared" si="79"/>
        <v>#VALUE!</v>
      </c>
      <c r="Q141" s="26" t="e">
        <f t="shared" si="79"/>
        <v>#VALUE!</v>
      </c>
      <c r="R141" s="26" t="e">
        <f t="shared" si="79"/>
        <v>#VALUE!</v>
      </c>
      <c r="S141" s="26" t="e">
        <f t="shared" si="79"/>
        <v>#VALUE!</v>
      </c>
      <c r="T141" s="26" t="e">
        <f t="shared" si="79"/>
        <v>#VALUE!</v>
      </c>
      <c r="U141" s="26" t="e">
        <f t="shared" si="79"/>
        <v>#VALUE!</v>
      </c>
      <c r="V141" s="26" t="e">
        <f t="shared" si="79"/>
        <v>#VALUE!</v>
      </c>
      <c r="W141" s="26" t="e">
        <f t="shared" si="79"/>
        <v>#VALUE!</v>
      </c>
      <c r="X141" s="26" t="e">
        <f t="shared" si="79"/>
        <v>#VALUE!</v>
      </c>
      <c r="Y141" s="26" t="e">
        <f t="shared" si="79"/>
        <v>#VALUE!</v>
      </c>
      <c r="Z141" s="26" t="e">
        <f t="shared" si="79"/>
        <v>#VALUE!</v>
      </c>
      <c r="AA141" s="26" t="e">
        <f t="shared" si="79"/>
        <v>#VALUE!</v>
      </c>
      <c r="AB141" s="26" t="e">
        <f t="shared" si="79"/>
        <v>#VALUE!</v>
      </c>
      <c r="AC141" s="26" t="e">
        <f t="shared" si="79"/>
        <v>#VALUE!</v>
      </c>
      <c r="AD141" s="26" t="e">
        <f t="shared" si="79"/>
        <v>#VALUE!</v>
      </c>
      <c r="AE141" s="26" t="e">
        <f t="shared" si="79"/>
        <v>#VALUE!</v>
      </c>
      <c r="AF141" s="26" t="e">
        <f t="shared" si="79"/>
        <v>#VALUE!</v>
      </c>
      <c r="AG141" s="26" t="e">
        <f t="shared" si="79"/>
        <v>#VALUE!</v>
      </c>
      <c r="AH141" s="99" t="s">
        <v>35</v>
      </c>
      <c r="AI141" s="110">
        <f t="shared" si="76"/>
        <v>0</v>
      </c>
      <c r="AJ141" s="113"/>
    </row>
    <row r="142" spans="2:38" hidden="1">
      <c r="B142" s="13" t="s">
        <v>33</v>
      </c>
      <c r="C142" s="25" t="e">
        <f t="shared" ref="C142:AG142" si="80">IF(AND(DAY(C130)&gt;=22,DAY(C130)&lt;=28,C131="日"),1,0)</f>
        <v>#VALUE!</v>
      </c>
      <c r="D142" s="25" t="e">
        <f t="shared" si="80"/>
        <v>#VALUE!</v>
      </c>
      <c r="E142" s="25" t="e">
        <f t="shared" si="80"/>
        <v>#VALUE!</v>
      </c>
      <c r="F142" s="25" t="e">
        <f t="shared" si="80"/>
        <v>#VALUE!</v>
      </c>
      <c r="G142" s="25" t="e">
        <f t="shared" si="80"/>
        <v>#VALUE!</v>
      </c>
      <c r="H142" s="25" t="e">
        <f t="shared" si="80"/>
        <v>#VALUE!</v>
      </c>
      <c r="I142" s="25" t="e">
        <f t="shared" si="80"/>
        <v>#VALUE!</v>
      </c>
      <c r="J142" s="25" t="e">
        <f t="shared" si="80"/>
        <v>#VALUE!</v>
      </c>
      <c r="K142" s="25" t="e">
        <f t="shared" si="80"/>
        <v>#VALUE!</v>
      </c>
      <c r="L142" s="25" t="e">
        <f t="shared" si="80"/>
        <v>#VALUE!</v>
      </c>
      <c r="M142" s="25" t="e">
        <f t="shared" si="80"/>
        <v>#VALUE!</v>
      </c>
      <c r="N142" s="25" t="e">
        <f t="shared" si="80"/>
        <v>#VALUE!</v>
      </c>
      <c r="O142" s="25" t="e">
        <f t="shared" si="80"/>
        <v>#VALUE!</v>
      </c>
      <c r="P142" s="25" t="e">
        <f t="shared" si="80"/>
        <v>#VALUE!</v>
      </c>
      <c r="Q142" s="25" t="e">
        <f t="shared" si="80"/>
        <v>#VALUE!</v>
      </c>
      <c r="R142" s="25" t="e">
        <f t="shared" si="80"/>
        <v>#VALUE!</v>
      </c>
      <c r="S142" s="25" t="e">
        <f t="shared" si="80"/>
        <v>#VALUE!</v>
      </c>
      <c r="T142" s="25" t="e">
        <f t="shared" si="80"/>
        <v>#VALUE!</v>
      </c>
      <c r="U142" s="25" t="e">
        <f t="shared" si="80"/>
        <v>#VALUE!</v>
      </c>
      <c r="V142" s="25" t="e">
        <f t="shared" si="80"/>
        <v>#VALUE!</v>
      </c>
      <c r="W142" s="25" t="e">
        <f t="shared" si="80"/>
        <v>#VALUE!</v>
      </c>
      <c r="X142" s="25" t="e">
        <f t="shared" si="80"/>
        <v>#VALUE!</v>
      </c>
      <c r="Y142" s="25" t="e">
        <f t="shared" si="80"/>
        <v>#VALUE!</v>
      </c>
      <c r="Z142" s="25" t="e">
        <f t="shared" si="80"/>
        <v>#VALUE!</v>
      </c>
      <c r="AA142" s="25" t="e">
        <f t="shared" si="80"/>
        <v>#VALUE!</v>
      </c>
      <c r="AB142" s="25" t="e">
        <f t="shared" si="80"/>
        <v>#VALUE!</v>
      </c>
      <c r="AC142" s="25" t="e">
        <f t="shared" si="80"/>
        <v>#VALUE!</v>
      </c>
      <c r="AD142" s="25" t="e">
        <f t="shared" si="80"/>
        <v>#VALUE!</v>
      </c>
      <c r="AE142" s="25" t="e">
        <f t="shared" si="80"/>
        <v>#VALUE!</v>
      </c>
      <c r="AF142" s="25" t="e">
        <f t="shared" si="80"/>
        <v>#VALUE!</v>
      </c>
      <c r="AG142" s="25" t="e">
        <f t="shared" si="80"/>
        <v>#VALUE!</v>
      </c>
      <c r="AH142" s="99" t="s">
        <v>34</v>
      </c>
      <c r="AI142" s="110">
        <f t="shared" si="76"/>
        <v>0</v>
      </c>
      <c r="AJ142" s="113"/>
    </row>
    <row r="143" spans="2:38" hidden="1">
      <c r="B143" s="13" t="s">
        <v>39</v>
      </c>
      <c r="C143" s="26" t="e">
        <f t="shared" ref="C143:AG143" si="81">IF(AND(DAY(C130)&gt;=22,DAY(C130)&lt;=28,C131="日",OR(C136="休",C136="雨")),1,0)</f>
        <v>#VALUE!</v>
      </c>
      <c r="D143" s="26" t="e">
        <f t="shared" si="81"/>
        <v>#VALUE!</v>
      </c>
      <c r="E143" s="26" t="e">
        <f t="shared" si="81"/>
        <v>#VALUE!</v>
      </c>
      <c r="F143" s="26" t="e">
        <f t="shared" si="81"/>
        <v>#VALUE!</v>
      </c>
      <c r="G143" s="26" t="e">
        <f t="shared" si="81"/>
        <v>#VALUE!</v>
      </c>
      <c r="H143" s="26" t="e">
        <f t="shared" si="81"/>
        <v>#VALUE!</v>
      </c>
      <c r="I143" s="26" t="e">
        <f t="shared" si="81"/>
        <v>#VALUE!</v>
      </c>
      <c r="J143" s="26" t="e">
        <f t="shared" si="81"/>
        <v>#VALUE!</v>
      </c>
      <c r="K143" s="26" t="e">
        <f t="shared" si="81"/>
        <v>#VALUE!</v>
      </c>
      <c r="L143" s="26" t="e">
        <f t="shared" si="81"/>
        <v>#VALUE!</v>
      </c>
      <c r="M143" s="26" t="e">
        <f t="shared" si="81"/>
        <v>#VALUE!</v>
      </c>
      <c r="N143" s="26" t="e">
        <f t="shared" si="81"/>
        <v>#VALUE!</v>
      </c>
      <c r="O143" s="26" t="e">
        <f t="shared" si="81"/>
        <v>#VALUE!</v>
      </c>
      <c r="P143" s="26" t="e">
        <f t="shared" si="81"/>
        <v>#VALUE!</v>
      </c>
      <c r="Q143" s="26" t="e">
        <f t="shared" si="81"/>
        <v>#VALUE!</v>
      </c>
      <c r="R143" s="26" t="e">
        <f t="shared" si="81"/>
        <v>#VALUE!</v>
      </c>
      <c r="S143" s="26" t="e">
        <f t="shared" si="81"/>
        <v>#VALUE!</v>
      </c>
      <c r="T143" s="26" t="e">
        <f t="shared" si="81"/>
        <v>#VALUE!</v>
      </c>
      <c r="U143" s="26" t="e">
        <f t="shared" si="81"/>
        <v>#VALUE!</v>
      </c>
      <c r="V143" s="26" t="e">
        <f t="shared" si="81"/>
        <v>#VALUE!</v>
      </c>
      <c r="W143" s="26" t="e">
        <f t="shared" si="81"/>
        <v>#VALUE!</v>
      </c>
      <c r="X143" s="26" t="e">
        <f t="shared" si="81"/>
        <v>#VALUE!</v>
      </c>
      <c r="Y143" s="26" t="e">
        <f t="shared" si="81"/>
        <v>#VALUE!</v>
      </c>
      <c r="Z143" s="26" t="e">
        <f t="shared" si="81"/>
        <v>#VALUE!</v>
      </c>
      <c r="AA143" s="26" t="e">
        <f t="shared" si="81"/>
        <v>#VALUE!</v>
      </c>
      <c r="AB143" s="26" t="e">
        <f t="shared" si="81"/>
        <v>#VALUE!</v>
      </c>
      <c r="AC143" s="26" t="e">
        <f t="shared" si="81"/>
        <v>#VALUE!</v>
      </c>
      <c r="AD143" s="26" t="e">
        <f t="shared" si="81"/>
        <v>#VALUE!</v>
      </c>
      <c r="AE143" s="26" t="e">
        <f t="shared" si="81"/>
        <v>#VALUE!</v>
      </c>
      <c r="AF143" s="26" t="e">
        <f t="shared" si="81"/>
        <v>#VALUE!</v>
      </c>
      <c r="AG143" s="26" t="e">
        <f t="shared" si="81"/>
        <v>#VALUE!</v>
      </c>
      <c r="AH143" s="99" t="s">
        <v>35</v>
      </c>
      <c r="AI143" s="110">
        <f t="shared" si="76"/>
        <v>0</v>
      </c>
      <c r="AJ143" s="113"/>
    </row>
    <row r="144" spans="2:38" hidden="1">
      <c r="B144" s="13" t="s">
        <v>40</v>
      </c>
      <c r="C144" s="25" t="e">
        <f t="shared" ref="C144:AG144" si="82">IF(AND(DAY(C130)&gt;=8,DAY(C130)&lt;=14,C131="日"),1,0)</f>
        <v>#VALUE!</v>
      </c>
      <c r="D144" s="25" t="e">
        <f t="shared" si="82"/>
        <v>#VALUE!</v>
      </c>
      <c r="E144" s="25" t="e">
        <f t="shared" si="82"/>
        <v>#VALUE!</v>
      </c>
      <c r="F144" s="25" t="e">
        <f t="shared" si="82"/>
        <v>#VALUE!</v>
      </c>
      <c r="G144" s="25" t="e">
        <f t="shared" si="82"/>
        <v>#VALUE!</v>
      </c>
      <c r="H144" s="25" t="e">
        <f t="shared" si="82"/>
        <v>#VALUE!</v>
      </c>
      <c r="I144" s="25" t="e">
        <f t="shared" si="82"/>
        <v>#VALUE!</v>
      </c>
      <c r="J144" s="25" t="e">
        <f t="shared" si="82"/>
        <v>#VALUE!</v>
      </c>
      <c r="K144" s="25" t="e">
        <f t="shared" si="82"/>
        <v>#VALUE!</v>
      </c>
      <c r="L144" s="25" t="e">
        <f t="shared" si="82"/>
        <v>#VALUE!</v>
      </c>
      <c r="M144" s="25" t="e">
        <f t="shared" si="82"/>
        <v>#VALUE!</v>
      </c>
      <c r="N144" s="25" t="e">
        <f t="shared" si="82"/>
        <v>#VALUE!</v>
      </c>
      <c r="O144" s="25" t="e">
        <f t="shared" si="82"/>
        <v>#VALUE!</v>
      </c>
      <c r="P144" s="25" t="e">
        <f t="shared" si="82"/>
        <v>#VALUE!</v>
      </c>
      <c r="Q144" s="25" t="e">
        <f t="shared" si="82"/>
        <v>#VALUE!</v>
      </c>
      <c r="R144" s="25" t="e">
        <f t="shared" si="82"/>
        <v>#VALUE!</v>
      </c>
      <c r="S144" s="25" t="e">
        <f t="shared" si="82"/>
        <v>#VALUE!</v>
      </c>
      <c r="T144" s="25" t="e">
        <f t="shared" si="82"/>
        <v>#VALUE!</v>
      </c>
      <c r="U144" s="25" t="e">
        <f t="shared" si="82"/>
        <v>#VALUE!</v>
      </c>
      <c r="V144" s="25" t="e">
        <f t="shared" si="82"/>
        <v>#VALUE!</v>
      </c>
      <c r="W144" s="25" t="e">
        <f t="shared" si="82"/>
        <v>#VALUE!</v>
      </c>
      <c r="X144" s="25" t="e">
        <f t="shared" si="82"/>
        <v>#VALUE!</v>
      </c>
      <c r="Y144" s="25" t="e">
        <f t="shared" si="82"/>
        <v>#VALUE!</v>
      </c>
      <c r="Z144" s="25" t="e">
        <f t="shared" si="82"/>
        <v>#VALUE!</v>
      </c>
      <c r="AA144" s="25" t="e">
        <f t="shared" si="82"/>
        <v>#VALUE!</v>
      </c>
      <c r="AB144" s="25" t="e">
        <f t="shared" si="82"/>
        <v>#VALUE!</v>
      </c>
      <c r="AC144" s="25" t="e">
        <f t="shared" si="82"/>
        <v>#VALUE!</v>
      </c>
      <c r="AD144" s="25" t="e">
        <f t="shared" si="82"/>
        <v>#VALUE!</v>
      </c>
      <c r="AE144" s="25" t="e">
        <f t="shared" si="82"/>
        <v>#VALUE!</v>
      </c>
      <c r="AF144" s="25" t="e">
        <f t="shared" si="82"/>
        <v>#VALUE!</v>
      </c>
      <c r="AG144" s="25" t="e">
        <f t="shared" si="82"/>
        <v>#VALUE!</v>
      </c>
      <c r="AH144" s="99" t="s">
        <v>34</v>
      </c>
      <c r="AI144" s="110">
        <f t="shared" si="76"/>
        <v>0</v>
      </c>
      <c r="AJ144" s="113"/>
    </row>
    <row r="145" spans="2:38" hidden="1">
      <c r="B145" s="13" t="s">
        <v>41</v>
      </c>
      <c r="C145" s="26" t="e">
        <f t="shared" ref="C145:AG145" si="83">IF(AND(DAY(C130)&gt;=8,DAY(C130)&lt;=14,C131="日",OR(C136="休",C136="雨")),1,0)</f>
        <v>#VALUE!</v>
      </c>
      <c r="D145" s="26" t="e">
        <f t="shared" si="83"/>
        <v>#VALUE!</v>
      </c>
      <c r="E145" s="26" t="e">
        <f t="shared" si="83"/>
        <v>#VALUE!</v>
      </c>
      <c r="F145" s="26" t="e">
        <f t="shared" si="83"/>
        <v>#VALUE!</v>
      </c>
      <c r="G145" s="26" t="e">
        <f t="shared" si="83"/>
        <v>#VALUE!</v>
      </c>
      <c r="H145" s="26" t="e">
        <f t="shared" si="83"/>
        <v>#VALUE!</v>
      </c>
      <c r="I145" s="26" t="e">
        <f t="shared" si="83"/>
        <v>#VALUE!</v>
      </c>
      <c r="J145" s="26" t="e">
        <f t="shared" si="83"/>
        <v>#VALUE!</v>
      </c>
      <c r="K145" s="26" t="e">
        <f t="shared" si="83"/>
        <v>#VALUE!</v>
      </c>
      <c r="L145" s="26" t="e">
        <f t="shared" si="83"/>
        <v>#VALUE!</v>
      </c>
      <c r="M145" s="26" t="e">
        <f t="shared" si="83"/>
        <v>#VALUE!</v>
      </c>
      <c r="N145" s="26" t="e">
        <f t="shared" si="83"/>
        <v>#VALUE!</v>
      </c>
      <c r="O145" s="26" t="e">
        <f t="shared" si="83"/>
        <v>#VALUE!</v>
      </c>
      <c r="P145" s="26" t="e">
        <f t="shared" si="83"/>
        <v>#VALUE!</v>
      </c>
      <c r="Q145" s="26" t="e">
        <f t="shared" si="83"/>
        <v>#VALUE!</v>
      </c>
      <c r="R145" s="26" t="e">
        <f t="shared" si="83"/>
        <v>#VALUE!</v>
      </c>
      <c r="S145" s="26" t="e">
        <f t="shared" si="83"/>
        <v>#VALUE!</v>
      </c>
      <c r="T145" s="26" t="e">
        <f t="shared" si="83"/>
        <v>#VALUE!</v>
      </c>
      <c r="U145" s="26" t="e">
        <f t="shared" si="83"/>
        <v>#VALUE!</v>
      </c>
      <c r="V145" s="26" t="e">
        <f t="shared" si="83"/>
        <v>#VALUE!</v>
      </c>
      <c r="W145" s="26" t="e">
        <f t="shared" si="83"/>
        <v>#VALUE!</v>
      </c>
      <c r="X145" s="26" t="e">
        <f t="shared" si="83"/>
        <v>#VALUE!</v>
      </c>
      <c r="Y145" s="26" t="e">
        <f t="shared" si="83"/>
        <v>#VALUE!</v>
      </c>
      <c r="Z145" s="26" t="e">
        <f t="shared" si="83"/>
        <v>#VALUE!</v>
      </c>
      <c r="AA145" s="26" t="e">
        <f t="shared" si="83"/>
        <v>#VALUE!</v>
      </c>
      <c r="AB145" s="26" t="e">
        <f t="shared" si="83"/>
        <v>#VALUE!</v>
      </c>
      <c r="AC145" s="26" t="e">
        <f t="shared" si="83"/>
        <v>#VALUE!</v>
      </c>
      <c r="AD145" s="26" t="e">
        <f t="shared" si="83"/>
        <v>#VALUE!</v>
      </c>
      <c r="AE145" s="26" t="e">
        <f t="shared" si="83"/>
        <v>#VALUE!</v>
      </c>
      <c r="AF145" s="26" t="e">
        <f t="shared" si="83"/>
        <v>#VALUE!</v>
      </c>
      <c r="AG145" s="26" t="e">
        <f t="shared" si="83"/>
        <v>#VALUE!</v>
      </c>
      <c r="AH145" s="99" t="s">
        <v>35</v>
      </c>
      <c r="AI145" s="110">
        <f t="shared" si="76"/>
        <v>0</v>
      </c>
      <c r="AJ145" s="113"/>
    </row>
    <row r="147" spans="2:38">
      <c r="C147" s="2" t="e">
        <f>YEAR(C150)</f>
        <v>#VALUE!</v>
      </c>
      <c r="D147" s="2" t="e">
        <f>MONTH(C150)</f>
        <v>#VALUE!</v>
      </c>
    </row>
    <row r="148" spans="2:38">
      <c r="B148" s="14" t="s">
        <v>1</v>
      </c>
      <c r="C148" s="28" t="e">
        <f>C150</f>
        <v>#VALUE!</v>
      </c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03"/>
    </row>
    <row r="149" spans="2:38" hidden="1">
      <c r="B149" s="15"/>
      <c r="C149" s="29" t="e">
        <f>DATE($C147,$D147,1)</f>
        <v>#VALUE!</v>
      </c>
      <c r="D149" s="29" t="e">
        <f t="shared" ref="D149:AG149" si="84">C149+1</f>
        <v>#VALUE!</v>
      </c>
      <c r="E149" s="29" t="e">
        <f t="shared" si="84"/>
        <v>#VALUE!</v>
      </c>
      <c r="F149" s="29" t="e">
        <f t="shared" si="84"/>
        <v>#VALUE!</v>
      </c>
      <c r="G149" s="29" t="e">
        <f t="shared" si="84"/>
        <v>#VALUE!</v>
      </c>
      <c r="H149" s="29" t="e">
        <f t="shared" si="84"/>
        <v>#VALUE!</v>
      </c>
      <c r="I149" s="29" t="e">
        <f t="shared" si="84"/>
        <v>#VALUE!</v>
      </c>
      <c r="J149" s="29" t="e">
        <f t="shared" si="84"/>
        <v>#VALUE!</v>
      </c>
      <c r="K149" s="29" t="e">
        <f t="shared" si="84"/>
        <v>#VALUE!</v>
      </c>
      <c r="L149" s="29" t="e">
        <f t="shared" si="84"/>
        <v>#VALUE!</v>
      </c>
      <c r="M149" s="29" t="e">
        <f t="shared" si="84"/>
        <v>#VALUE!</v>
      </c>
      <c r="N149" s="29" t="e">
        <f t="shared" si="84"/>
        <v>#VALUE!</v>
      </c>
      <c r="O149" s="29" t="e">
        <f t="shared" si="84"/>
        <v>#VALUE!</v>
      </c>
      <c r="P149" s="29" t="e">
        <f t="shared" si="84"/>
        <v>#VALUE!</v>
      </c>
      <c r="Q149" s="29" t="e">
        <f t="shared" si="84"/>
        <v>#VALUE!</v>
      </c>
      <c r="R149" s="29" t="e">
        <f t="shared" si="84"/>
        <v>#VALUE!</v>
      </c>
      <c r="S149" s="29" t="e">
        <f t="shared" si="84"/>
        <v>#VALUE!</v>
      </c>
      <c r="T149" s="29" t="e">
        <f t="shared" si="84"/>
        <v>#VALUE!</v>
      </c>
      <c r="U149" s="29" t="e">
        <f t="shared" si="84"/>
        <v>#VALUE!</v>
      </c>
      <c r="V149" s="29" t="e">
        <f t="shared" si="84"/>
        <v>#VALUE!</v>
      </c>
      <c r="W149" s="29" t="e">
        <f t="shared" si="84"/>
        <v>#VALUE!</v>
      </c>
      <c r="X149" s="29" t="e">
        <f t="shared" si="84"/>
        <v>#VALUE!</v>
      </c>
      <c r="Y149" s="29" t="e">
        <f t="shared" si="84"/>
        <v>#VALUE!</v>
      </c>
      <c r="Z149" s="29" t="e">
        <f t="shared" si="84"/>
        <v>#VALUE!</v>
      </c>
      <c r="AA149" s="29" t="e">
        <f t="shared" si="84"/>
        <v>#VALUE!</v>
      </c>
      <c r="AB149" s="29" t="e">
        <f t="shared" si="84"/>
        <v>#VALUE!</v>
      </c>
      <c r="AC149" s="29" t="e">
        <f t="shared" si="84"/>
        <v>#VALUE!</v>
      </c>
      <c r="AD149" s="29" t="e">
        <f t="shared" si="84"/>
        <v>#VALUE!</v>
      </c>
      <c r="AE149" s="29" t="e">
        <f t="shared" si="84"/>
        <v>#VALUE!</v>
      </c>
      <c r="AF149" s="29" t="e">
        <f t="shared" si="84"/>
        <v>#VALUE!</v>
      </c>
      <c r="AG149" s="29" t="e">
        <f t="shared" si="84"/>
        <v>#VALUE!</v>
      </c>
      <c r="AH149" s="100"/>
      <c r="AI149" s="111"/>
    </row>
    <row r="150" spans="2:38">
      <c r="B150" s="16" t="s">
        <v>24</v>
      </c>
      <c r="C150" s="30" t="e">
        <f>IF(EDATE(C129,1)&gt;$G$5,"",EDATE(C129,1))</f>
        <v>#VALUE!</v>
      </c>
      <c r="D150" s="29" t="e">
        <f t="shared" ref="D150:AG150" si="85">IF(D149&gt;$G$5,"",IF(C150=EOMONTH(DATE($C147,$D147,1),0),"",IF(C150="","",C150+1)))</f>
        <v>#VALUE!</v>
      </c>
      <c r="E150" s="29" t="e">
        <f t="shared" si="85"/>
        <v>#VALUE!</v>
      </c>
      <c r="F150" s="29" t="e">
        <f t="shared" si="85"/>
        <v>#VALUE!</v>
      </c>
      <c r="G150" s="29" t="e">
        <f t="shared" si="85"/>
        <v>#VALUE!</v>
      </c>
      <c r="H150" s="29" t="e">
        <f t="shared" si="85"/>
        <v>#VALUE!</v>
      </c>
      <c r="I150" s="29" t="e">
        <f t="shared" si="85"/>
        <v>#VALUE!</v>
      </c>
      <c r="J150" s="29" t="e">
        <f t="shared" si="85"/>
        <v>#VALUE!</v>
      </c>
      <c r="K150" s="29" t="e">
        <f t="shared" si="85"/>
        <v>#VALUE!</v>
      </c>
      <c r="L150" s="29" t="e">
        <f t="shared" si="85"/>
        <v>#VALUE!</v>
      </c>
      <c r="M150" s="29" t="e">
        <f t="shared" si="85"/>
        <v>#VALUE!</v>
      </c>
      <c r="N150" s="29" t="e">
        <f t="shared" si="85"/>
        <v>#VALUE!</v>
      </c>
      <c r="O150" s="29" t="e">
        <f t="shared" si="85"/>
        <v>#VALUE!</v>
      </c>
      <c r="P150" s="29" t="e">
        <f t="shared" si="85"/>
        <v>#VALUE!</v>
      </c>
      <c r="Q150" s="29" t="e">
        <f t="shared" si="85"/>
        <v>#VALUE!</v>
      </c>
      <c r="R150" s="29" t="e">
        <f t="shared" si="85"/>
        <v>#VALUE!</v>
      </c>
      <c r="S150" s="29" t="e">
        <f t="shared" si="85"/>
        <v>#VALUE!</v>
      </c>
      <c r="T150" s="29" t="e">
        <f t="shared" si="85"/>
        <v>#VALUE!</v>
      </c>
      <c r="U150" s="29" t="e">
        <f t="shared" si="85"/>
        <v>#VALUE!</v>
      </c>
      <c r="V150" s="29" t="e">
        <f t="shared" si="85"/>
        <v>#VALUE!</v>
      </c>
      <c r="W150" s="29" t="e">
        <f t="shared" si="85"/>
        <v>#VALUE!</v>
      </c>
      <c r="X150" s="29" t="e">
        <f t="shared" si="85"/>
        <v>#VALUE!</v>
      </c>
      <c r="Y150" s="29" t="e">
        <f t="shared" si="85"/>
        <v>#VALUE!</v>
      </c>
      <c r="Z150" s="29" t="e">
        <f t="shared" si="85"/>
        <v>#VALUE!</v>
      </c>
      <c r="AA150" s="29" t="e">
        <f t="shared" si="85"/>
        <v>#VALUE!</v>
      </c>
      <c r="AB150" s="29" t="e">
        <f t="shared" si="85"/>
        <v>#VALUE!</v>
      </c>
      <c r="AC150" s="29" t="e">
        <f t="shared" si="85"/>
        <v>#VALUE!</v>
      </c>
      <c r="AD150" s="29" t="e">
        <f t="shared" si="85"/>
        <v>#VALUE!</v>
      </c>
      <c r="AE150" s="29" t="e">
        <f t="shared" si="85"/>
        <v>#VALUE!</v>
      </c>
      <c r="AF150" s="29" t="e">
        <f t="shared" si="85"/>
        <v>#VALUE!</v>
      </c>
      <c r="AG150" s="29" t="e">
        <f t="shared" si="85"/>
        <v>#VALUE!</v>
      </c>
      <c r="AH150" s="95" t="s">
        <v>25</v>
      </c>
      <c r="AI150" s="105">
        <f>+COUNTIFS(C151:AG151,"土",C152:AG152,"")+COUNTIFS(C151:AG151,"日",C152:AG152,"")</f>
        <v>0</v>
      </c>
    </row>
    <row r="151" spans="2:38">
      <c r="B151" s="7" t="s">
        <v>26</v>
      </c>
      <c r="C151" s="20" t="str">
        <f t="shared" ref="C151:AG151" si="86">IFERROR(TEXT(WEEKDAY(+C150),"aaa"),"")</f>
        <v/>
      </c>
      <c r="D151" s="20" t="str">
        <f t="shared" si="86"/>
        <v/>
      </c>
      <c r="E151" s="20" t="str">
        <f t="shared" si="86"/>
        <v/>
      </c>
      <c r="F151" s="20" t="str">
        <f t="shared" si="86"/>
        <v/>
      </c>
      <c r="G151" s="20" t="str">
        <f t="shared" si="86"/>
        <v/>
      </c>
      <c r="H151" s="20" t="str">
        <f t="shared" si="86"/>
        <v/>
      </c>
      <c r="I151" s="20" t="str">
        <f t="shared" si="86"/>
        <v/>
      </c>
      <c r="J151" s="20" t="str">
        <f t="shared" si="86"/>
        <v/>
      </c>
      <c r="K151" s="20" t="str">
        <f t="shared" si="86"/>
        <v/>
      </c>
      <c r="L151" s="20" t="str">
        <f t="shared" si="86"/>
        <v/>
      </c>
      <c r="M151" s="20" t="str">
        <f t="shared" si="86"/>
        <v/>
      </c>
      <c r="N151" s="20" t="str">
        <f t="shared" si="86"/>
        <v/>
      </c>
      <c r="O151" s="20" t="str">
        <f t="shared" si="86"/>
        <v/>
      </c>
      <c r="P151" s="20" t="str">
        <f t="shared" si="86"/>
        <v/>
      </c>
      <c r="Q151" s="20" t="str">
        <f t="shared" si="86"/>
        <v/>
      </c>
      <c r="R151" s="20" t="str">
        <f t="shared" si="86"/>
        <v/>
      </c>
      <c r="S151" s="20" t="str">
        <f t="shared" si="86"/>
        <v/>
      </c>
      <c r="T151" s="20" t="str">
        <f t="shared" si="86"/>
        <v/>
      </c>
      <c r="U151" s="20" t="str">
        <f t="shared" si="86"/>
        <v/>
      </c>
      <c r="V151" s="20" t="str">
        <f t="shared" si="86"/>
        <v/>
      </c>
      <c r="W151" s="20" t="str">
        <f t="shared" si="86"/>
        <v/>
      </c>
      <c r="X151" s="20" t="str">
        <f t="shared" si="86"/>
        <v/>
      </c>
      <c r="Y151" s="20" t="str">
        <f t="shared" si="86"/>
        <v/>
      </c>
      <c r="Z151" s="20" t="str">
        <f t="shared" si="86"/>
        <v/>
      </c>
      <c r="AA151" s="20" t="str">
        <f t="shared" si="86"/>
        <v/>
      </c>
      <c r="AB151" s="20" t="str">
        <f t="shared" si="86"/>
        <v/>
      </c>
      <c r="AC151" s="20" t="str">
        <f t="shared" si="86"/>
        <v/>
      </c>
      <c r="AD151" s="20" t="str">
        <f t="shared" si="86"/>
        <v/>
      </c>
      <c r="AE151" s="20" t="str">
        <f t="shared" si="86"/>
        <v/>
      </c>
      <c r="AF151" s="20" t="str">
        <f t="shared" si="86"/>
        <v/>
      </c>
      <c r="AG151" s="20" t="str">
        <f t="shared" si="86"/>
        <v/>
      </c>
      <c r="AH151" s="95" t="s">
        <v>12</v>
      </c>
      <c r="AI151" s="105">
        <f>+COUNTIF(C152:AG152,"夏休")+COUNTIF(C152:AG152,"冬休")+COUNTIF(C152:AG152,"中止")</f>
        <v>0</v>
      </c>
    </row>
    <row r="152" spans="2:38" ht="13.5" customHeight="1">
      <c r="B152" s="8" t="s">
        <v>27</v>
      </c>
      <c r="C152" s="21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88"/>
      <c r="AH152" s="96" t="s">
        <v>4</v>
      </c>
      <c r="AI152" s="106">
        <f>COUNT(C150:AG150)-AI151</f>
        <v>0</v>
      </c>
    </row>
    <row r="153" spans="2:38" ht="13.5" customHeight="1">
      <c r="B153" s="9"/>
      <c r="C153" s="21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88"/>
      <c r="AH153" s="96" t="s">
        <v>29</v>
      </c>
      <c r="AI153" s="106">
        <f>+COUNTIF(C154:AG155,"休")</f>
        <v>0</v>
      </c>
      <c r="AJ153" s="113" t="e">
        <f>IF(AI154&gt;0.285,"",IF(AI153&lt;AI150,"←計画日数が足りません",""))</f>
        <v>#DIV/0!</v>
      </c>
    </row>
    <row r="154" spans="2:38" ht="13.5" customHeight="1">
      <c r="B154" s="10" t="s">
        <v>2</v>
      </c>
      <c r="C154" s="22"/>
      <c r="D154" s="36"/>
      <c r="E154" s="35"/>
      <c r="F154" s="35"/>
      <c r="G154" s="35"/>
      <c r="H154" s="35"/>
      <c r="I154" s="35"/>
      <c r="J154" s="35"/>
      <c r="K154" s="36"/>
      <c r="L154" s="35"/>
      <c r="M154" s="35"/>
      <c r="N154" s="35"/>
      <c r="O154" s="35"/>
      <c r="P154" s="35"/>
      <c r="Q154" s="35"/>
      <c r="R154" s="36"/>
      <c r="S154" s="35"/>
      <c r="T154" s="35"/>
      <c r="U154" s="35"/>
      <c r="V154" s="35"/>
      <c r="W154" s="35"/>
      <c r="X154" s="35"/>
      <c r="Y154" s="36"/>
      <c r="Z154" s="35"/>
      <c r="AA154" s="35"/>
      <c r="AB154" s="35"/>
      <c r="AC154" s="35"/>
      <c r="AD154" s="35"/>
      <c r="AE154" s="35"/>
      <c r="AF154" s="35"/>
      <c r="AG154" s="89"/>
      <c r="AH154" s="96" t="s">
        <v>30</v>
      </c>
      <c r="AI154" s="107" t="e">
        <f>+AI153/AI152</f>
        <v>#DIV/0!</v>
      </c>
    </row>
    <row r="155" spans="2:38">
      <c r="B155" s="10"/>
      <c r="C155" s="22"/>
      <c r="D155" s="36"/>
      <c r="E155" s="35"/>
      <c r="F155" s="35"/>
      <c r="G155" s="35"/>
      <c r="H155" s="35"/>
      <c r="I155" s="35"/>
      <c r="J155" s="35"/>
      <c r="K155" s="36"/>
      <c r="L155" s="35"/>
      <c r="M155" s="35"/>
      <c r="N155" s="35"/>
      <c r="O155" s="35"/>
      <c r="P155" s="35"/>
      <c r="Q155" s="35"/>
      <c r="R155" s="36"/>
      <c r="S155" s="35"/>
      <c r="T155" s="35"/>
      <c r="U155" s="35"/>
      <c r="V155" s="35"/>
      <c r="W155" s="35"/>
      <c r="X155" s="35"/>
      <c r="Y155" s="36"/>
      <c r="Z155" s="35"/>
      <c r="AA155" s="35"/>
      <c r="AB155" s="35"/>
      <c r="AC155" s="35"/>
      <c r="AD155" s="35"/>
      <c r="AE155" s="35"/>
      <c r="AF155" s="35"/>
      <c r="AG155" s="89"/>
      <c r="AH155" s="96" t="s">
        <v>7</v>
      </c>
      <c r="AI155" s="106">
        <f>+COUNTA(C156:AG157)</f>
        <v>0</v>
      </c>
    </row>
    <row r="156" spans="2:38">
      <c r="B156" s="11" t="s">
        <v>17</v>
      </c>
      <c r="C156" s="23"/>
      <c r="D156" s="44"/>
      <c r="E156" s="36"/>
      <c r="F156" s="36"/>
      <c r="G156" s="36"/>
      <c r="H156" s="36"/>
      <c r="I156" s="36"/>
      <c r="J156" s="36"/>
      <c r="K156" s="44"/>
      <c r="L156" s="36"/>
      <c r="M156" s="36"/>
      <c r="N156" s="36"/>
      <c r="O156" s="36"/>
      <c r="P156" s="36"/>
      <c r="Q156" s="36"/>
      <c r="R156" s="44"/>
      <c r="S156" s="36"/>
      <c r="T156" s="36"/>
      <c r="U156" s="36"/>
      <c r="V156" s="36"/>
      <c r="W156" s="36"/>
      <c r="X156" s="36"/>
      <c r="Y156" s="44"/>
      <c r="Z156" s="36"/>
      <c r="AA156" s="36"/>
      <c r="AB156" s="36"/>
      <c r="AC156" s="36"/>
      <c r="AD156" s="36"/>
      <c r="AE156" s="36"/>
      <c r="AF156" s="36"/>
      <c r="AG156" s="90"/>
      <c r="AH156" s="97" t="s">
        <v>31</v>
      </c>
      <c r="AI156" s="108" t="e">
        <f>+AI155/AI152</f>
        <v>#DIV/0!</v>
      </c>
      <c r="AL156" s="2">
        <f>+COUNTIF(C154:AG155,"休")</f>
        <v>0</v>
      </c>
    </row>
    <row r="157" spans="2:38">
      <c r="B157" s="12"/>
      <c r="C157" s="24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91"/>
      <c r="AH157" s="98" t="s">
        <v>6</v>
      </c>
      <c r="AI157" s="109" t="str">
        <f>IF(7&gt;AI152,"対象外",IF(OR(AI156&gt;=0.285,AI155&gt;=AI150),"OK","NG"))</f>
        <v>対象外</v>
      </c>
      <c r="AJ157" s="113" t="str">
        <f>IF(AI157="対象外","←７日間に満たない期間は達成判定の対象外",IF(AI157="NG","←月単位未達成","←月単位達成"))</f>
        <v>←７日間に満たない期間は達成判定の対象外</v>
      </c>
      <c r="AL157" s="114" t="str">
        <f>IF(7&gt;AI152,"対象外",IF(AL156&gt;=AI150,"OK","NG"))</f>
        <v>対象外</v>
      </c>
    </row>
    <row r="158" spans="2:38" hidden="1">
      <c r="B158" s="13" t="s">
        <v>32</v>
      </c>
      <c r="C158" s="25" t="e">
        <f t="shared" ref="C158:AG158" si="87">IF(AND(DAY(C150)&gt;=22,DAY(C150)&lt;=28,C151="土"),1,0)</f>
        <v>#VALUE!</v>
      </c>
      <c r="D158" s="25" t="e">
        <f t="shared" si="87"/>
        <v>#VALUE!</v>
      </c>
      <c r="E158" s="25" t="e">
        <f t="shared" si="87"/>
        <v>#VALUE!</v>
      </c>
      <c r="F158" s="25" t="e">
        <f t="shared" si="87"/>
        <v>#VALUE!</v>
      </c>
      <c r="G158" s="25" t="e">
        <f t="shared" si="87"/>
        <v>#VALUE!</v>
      </c>
      <c r="H158" s="25" t="e">
        <f t="shared" si="87"/>
        <v>#VALUE!</v>
      </c>
      <c r="I158" s="25" t="e">
        <f t="shared" si="87"/>
        <v>#VALUE!</v>
      </c>
      <c r="J158" s="25" t="e">
        <f t="shared" si="87"/>
        <v>#VALUE!</v>
      </c>
      <c r="K158" s="25" t="e">
        <f t="shared" si="87"/>
        <v>#VALUE!</v>
      </c>
      <c r="L158" s="25" t="e">
        <f t="shared" si="87"/>
        <v>#VALUE!</v>
      </c>
      <c r="M158" s="25" t="e">
        <f t="shared" si="87"/>
        <v>#VALUE!</v>
      </c>
      <c r="N158" s="25" t="e">
        <f t="shared" si="87"/>
        <v>#VALUE!</v>
      </c>
      <c r="O158" s="25" t="e">
        <f t="shared" si="87"/>
        <v>#VALUE!</v>
      </c>
      <c r="P158" s="25" t="e">
        <f t="shared" si="87"/>
        <v>#VALUE!</v>
      </c>
      <c r="Q158" s="25" t="e">
        <f t="shared" si="87"/>
        <v>#VALUE!</v>
      </c>
      <c r="R158" s="25" t="e">
        <f t="shared" si="87"/>
        <v>#VALUE!</v>
      </c>
      <c r="S158" s="25" t="e">
        <f t="shared" si="87"/>
        <v>#VALUE!</v>
      </c>
      <c r="T158" s="25" t="e">
        <f t="shared" si="87"/>
        <v>#VALUE!</v>
      </c>
      <c r="U158" s="25" t="e">
        <f t="shared" si="87"/>
        <v>#VALUE!</v>
      </c>
      <c r="V158" s="25" t="e">
        <f t="shared" si="87"/>
        <v>#VALUE!</v>
      </c>
      <c r="W158" s="25" t="e">
        <f t="shared" si="87"/>
        <v>#VALUE!</v>
      </c>
      <c r="X158" s="25" t="e">
        <f t="shared" si="87"/>
        <v>#VALUE!</v>
      </c>
      <c r="Y158" s="25" t="e">
        <f t="shared" si="87"/>
        <v>#VALUE!</v>
      </c>
      <c r="Z158" s="25" t="e">
        <f t="shared" si="87"/>
        <v>#VALUE!</v>
      </c>
      <c r="AA158" s="25" t="e">
        <f t="shared" si="87"/>
        <v>#VALUE!</v>
      </c>
      <c r="AB158" s="25" t="e">
        <f t="shared" si="87"/>
        <v>#VALUE!</v>
      </c>
      <c r="AC158" s="25" t="e">
        <f t="shared" si="87"/>
        <v>#VALUE!</v>
      </c>
      <c r="AD158" s="25" t="e">
        <f t="shared" si="87"/>
        <v>#VALUE!</v>
      </c>
      <c r="AE158" s="25" t="e">
        <f t="shared" si="87"/>
        <v>#VALUE!</v>
      </c>
      <c r="AF158" s="25" t="e">
        <f t="shared" si="87"/>
        <v>#VALUE!</v>
      </c>
      <c r="AG158" s="25" t="e">
        <f t="shared" si="87"/>
        <v>#VALUE!</v>
      </c>
      <c r="AH158" s="99" t="s">
        <v>34</v>
      </c>
      <c r="AI158" s="110">
        <f t="shared" ref="AI158:AI165" si="88">_xlfn.AGGREGATE(9,6,C158:AG158)</f>
        <v>0</v>
      </c>
      <c r="AJ158" s="113"/>
    </row>
    <row r="159" spans="2:38" hidden="1">
      <c r="B159" s="13" t="s">
        <v>13</v>
      </c>
      <c r="C159" s="26" t="e">
        <f t="shared" ref="C159:AG159" si="89">IF(AND(DAY(C150)&gt;=22,DAY(C150)&lt;=28,C151="土",OR(C156="休",C156="雨")),1,0)</f>
        <v>#VALUE!</v>
      </c>
      <c r="D159" s="26" t="e">
        <f t="shared" si="89"/>
        <v>#VALUE!</v>
      </c>
      <c r="E159" s="26" t="e">
        <f t="shared" si="89"/>
        <v>#VALUE!</v>
      </c>
      <c r="F159" s="26" t="e">
        <f t="shared" si="89"/>
        <v>#VALUE!</v>
      </c>
      <c r="G159" s="26" t="e">
        <f t="shared" si="89"/>
        <v>#VALUE!</v>
      </c>
      <c r="H159" s="26" t="e">
        <f t="shared" si="89"/>
        <v>#VALUE!</v>
      </c>
      <c r="I159" s="26" t="e">
        <f t="shared" si="89"/>
        <v>#VALUE!</v>
      </c>
      <c r="J159" s="26" t="e">
        <f t="shared" si="89"/>
        <v>#VALUE!</v>
      </c>
      <c r="K159" s="26" t="e">
        <f t="shared" si="89"/>
        <v>#VALUE!</v>
      </c>
      <c r="L159" s="26" t="e">
        <f t="shared" si="89"/>
        <v>#VALUE!</v>
      </c>
      <c r="M159" s="26" t="e">
        <f t="shared" si="89"/>
        <v>#VALUE!</v>
      </c>
      <c r="N159" s="26" t="e">
        <f t="shared" si="89"/>
        <v>#VALUE!</v>
      </c>
      <c r="O159" s="26" t="e">
        <f t="shared" si="89"/>
        <v>#VALUE!</v>
      </c>
      <c r="P159" s="26" t="e">
        <f t="shared" si="89"/>
        <v>#VALUE!</v>
      </c>
      <c r="Q159" s="26" t="e">
        <f t="shared" si="89"/>
        <v>#VALUE!</v>
      </c>
      <c r="R159" s="26" t="e">
        <f t="shared" si="89"/>
        <v>#VALUE!</v>
      </c>
      <c r="S159" s="26" t="e">
        <f t="shared" si="89"/>
        <v>#VALUE!</v>
      </c>
      <c r="T159" s="26" t="e">
        <f t="shared" si="89"/>
        <v>#VALUE!</v>
      </c>
      <c r="U159" s="26" t="e">
        <f t="shared" si="89"/>
        <v>#VALUE!</v>
      </c>
      <c r="V159" s="26" t="e">
        <f t="shared" si="89"/>
        <v>#VALUE!</v>
      </c>
      <c r="W159" s="26" t="e">
        <f t="shared" si="89"/>
        <v>#VALUE!</v>
      </c>
      <c r="X159" s="26" t="e">
        <f t="shared" si="89"/>
        <v>#VALUE!</v>
      </c>
      <c r="Y159" s="26" t="e">
        <f t="shared" si="89"/>
        <v>#VALUE!</v>
      </c>
      <c r="Z159" s="26" t="e">
        <f t="shared" si="89"/>
        <v>#VALUE!</v>
      </c>
      <c r="AA159" s="26" t="e">
        <f t="shared" si="89"/>
        <v>#VALUE!</v>
      </c>
      <c r="AB159" s="26" t="e">
        <f t="shared" si="89"/>
        <v>#VALUE!</v>
      </c>
      <c r="AC159" s="26" t="e">
        <f t="shared" si="89"/>
        <v>#VALUE!</v>
      </c>
      <c r="AD159" s="26" t="e">
        <f t="shared" si="89"/>
        <v>#VALUE!</v>
      </c>
      <c r="AE159" s="26" t="e">
        <f t="shared" si="89"/>
        <v>#VALUE!</v>
      </c>
      <c r="AF159" s="26" t="e">
        <f t="shared" si="89"/>
        <v>#VALUE!</v>
      </c>
      <c r="AG159" s="26" t="e">
        <f t="shared" si="89"/>
        <v>#VALUE!</v>
      </c>
      <c r="AH159" s="99" t="s">
        <v>35</v>
      </c>
      <c r="AI159" s="110">
        <f t="shared" si="88"/>
        <v>0</v>
      </c>
      <c r="AJ159" s="113"/>
    </row>
    <row r="160" spans="2:38" hidden="1">
      <c r="B160" s="13" t="s">
        <v>37</v>
      </c>
      <c r="C160" s="25" t="e">
        <f t="shared" ref="C160:AG160" si="90">IF(AND(DAY(C150)&gt;=8,DAY(C150)&lt;=14,C151="土"),1,0)</f>
        <v>#VALUE!</v>
      </c>
      <c r="D160" s="25" t="e">
        <f t="shared" si="90"/>
        <v>#VALUE!</v>
      </c>
      <c r="E160" s="25" t="e">
        <f t="shared" si="90"/>
        <v>#VALUE!</v>
      </c>
      <c r="F160" s="25" t="e">
        <f t="shared" si="90"/>
        <v>#VALUE!</v>
      </c>
      <c r="G160" s="25" t="e">
        <f t="shared" si="90"/>
        <v>#VALUE!</v>
      </c>
      <c r="H160" s="25" t="e">
        <f t="shared" si="90"/>
        <v>#VALUE!</v>
      </c>
      <c r="I160" s="25" t="e">
        <f t="shared" si="90"/>
        <v>#VALUE!</v>
      </c>
      <c r="J160" s="25" t="e">
        <f t="shared" si="90"/>
        <v>#VALUE!</v>
      </c>
      <c r="K160" s="25" t="e">
        <f t="shared" si="90"/>
        <v>#VALUE!</v>
      </c>
      <c r="L160" s="25" t="e">
        <f t="shared" si="90"/>
        <v>#VALUE!</v>
      </c>
      <c r="M160" s="25" t="e">
        <f t="shared" si="90"/>
        <v>#VALUE!</v>
      </c>
      <c r="N160" s="25" t="e">
        <f t="shared" si="90"/>
        <v>#VALUE!</v>
      </c>
      <c r="O160" s="25" t="e">
        <f t="shared" si="90"/>
        <v>#VALUE!</v>
      </c>
      <c r="P160" s="25" t="e">
        <f t="shared" si="90"/>
        <v>#VALUE!</v>
      </c>
      <c r="Q160" s="25" t="e">
        <f t="shared" si="90"/>
        <v>#VALUE!</v>
      </c>
      <c r="R160" s="25" t="e">
        <f t="shared" si="90"/>
        <v>#VALUE!</v>
      </c>
      <c r="S160" s="25" t="e">
        <f t="shared" si="90"/>
        <v>#VALUE!</v>
      </c>
      <c r="T160" s="25" t="e">
        <f t="shared" si="90"/>
        <v>#VALUE!</v>
      </c>
      <c r="U160" s="25" t="e">
        <f t="shared" si="90"/>
        <v>#VALUE!</v>
      </c>
      <c r="V160" s="25" t="e">
        <f t="shared" si="90"/>
        <v>#VALUE!</v>
      </c>
      <c r="W160" s="25" t="e">
        <f t="shared" si="90"/>
        <v>#VALUE!</v>
      </c>
      <c r="X160" s="25" t="e">
        <f t="shared" si="90"/>
        <v>#VALUE!</v>
      </c>
      <c r="Y160" s="25" t="e">
        <f t="shared" si="90"/>
        <v>#VALUE!</v>
      </c>
      <c r="Z160" s="25" t="e">
        <f t="shared" si="90"/>
        <v>#VALUE!</v>
      </c>
      <c r="AA160" s="25" t="e">
        <f t="shared" si="90"/>
        <v>#VALUE!</v>
      </c>
      <c r="AB160" s="25" t="e">
        <f t="shared" si="90"/>
        <v>#VALUE!</v>
      </c>
      <c r="AC160" s="25" t="e">
        <f t="shared" si="90"/>
        <v>#VALUE!</v>
      </c>
      <c r="AD160" s="25" t="e">
        <f t="shared" si="90"/>
        <v>#VALUE!</v>
      </c>
      <c r="AE160" s="25" t="e">
        <f t="shared" si="90"/>
        <v>#VALUE!</v>
      </c>
      <c r="AF160" s="25" t="e">
        <f t="shared" si="90"/>
        <v>#VALUE!</v>
      </c>
      <c r="AG160" s="25" t="e">
        <f t="shared" si="90"/>
        <v>#VALUE!</v>
      </c>
      <c r="AH160" s="99" t="s">
        <v>34</v>
      </c>
      <c r="AI160" s="110">
        <f t="shared" si="88"/>
        <v>0</v>
      </c>
      <c r="AJ160" s="113"/>
    </row>
    <row r="161" spans="2:38" hidden="1">
      <c r="B161" s="13" t="s">
        <v>38</v>
      </c>
      <c r="C161" s="26" t="e">
        <f t="shared" ref="C161:AG161" si="91">IF(AND(DAY(C150)&gt;=8,DAY(C150)&lt;=14,C151="土",OR(C156="休",C156="雨")),1,0)</f>
        <v>#VALUE!</v>
      </c>
      <c r="D161" s="26" t="e">
        <f t="shared" si="91"/>
        <v>#VALUE!</v>
      </c>
      <c r="E161" s="26" t="e">
        <f t="shared" si="91"/>
        <v>#VALUE!</v>
      </c>
      <c r="F161" s="26" t="e">
        <f t="shared" si="91"/>
        <v>#VALUE!</v>
      </c>
      <c r="G161" s="26" t="e">
        <f t="shared" si="91"/>
        <v>#VALUE!</v>
      </c>
      <c r="H161" s="26" t="e">
        <f t="shared" si="91"/>
        <v>#VALUE!</v>
      </c>
      <c r="I161" s="26" t="e">
        <f t="shared" si="91"/>
        <v>#VALUE!</v>
      </c>
      <c r="J161" s="26" t="e">
        <f t="shared" si="91"/>
        <v>#VALUE!</v>
      </c>
      <c r="K161" s="26" t="e">
        <f t="shared" si="91"/>
        <v>#VALUE!</v>
      </c>
      <c r="L161" s="26" t="e">
        <f t="shared" si="91"/>
        <v>#VALUE!</v>
      </c>
      <c r="M161" s="26" t="e">
        <f t="shared" si="91"/>
        <v>#VALUE!</v>
      </c>
      <c r="N161" s="26" t="e">
        <f t="shared" si="91"/>
        <v>#VALUE!</v>
      </c>
      <c r="O161" s="26" t="e">
        <f t="shared" si="91"/>
        <v>#VALUE!</v>
      </c>
      <c r="P161" s="26" t="e">
        <f t="shared" si="91"/>
        <v>#VALUE!</v>
      </c>
      <c r="Q161" s="26" t="e">
        <f t="shared" si="91"/>
        <v>#VALUE!</v>
      </c>
      <c r="R161" s="26" t="e">
        <f t="shared" si="91"/>
        <v>#VALUE!</v>
      </c>
      <c r="S161" s="26" t="e">
        <f t="shared" si="91"/>
        <v>#VALUE!</v>
      </c>
      <c r="T161" s="26" t="e">
        <f t="shared" si="91"/>
        <v>#VALUE!</v>
      </c>
      <c r="U161" s="26" t="e">
        <f t="shared" si="91"/>
        <v>#VALUE!</v>
      </c>
      <c r="V161" s="26" t="e">
        <f t="shared" si="91"/>
        <v>#VALUE!</v>
      </c>
      <c r="W161" s="26" t="e">
        <f t="shared" si="91"/>
        <v>#VALUE!</v>
      </c>
      <c r="X161" s="26" t="e">
        <f t="shared" si="91"/>
        <v>#VALUE!</v>
      </c>
      <c r="Y161" s="26" t="e">
        <f t="shared" si="91"/>
        <v>#VALUE!</v>
      </c>
      <c r="Z161" s="26" t="e">
        <f t="shared" si="91"/>
        <v>#VALUE!</v>
      </c>
      <c r="AA161" s="26" t="e">
        <f t="shared" si="91"/>
        <v>#VALUE!</v>
      </c>
      <c r="AB161" s="26" t="e">
        <f t="shared" si="91"/>
        <v>#VALUE!</v>
      </c>
      <c r="AC161" s="26" t="e">
        <f t="shared" si="91"/>
        <v>#VALUE!</v>
      </c>
      <c r="AD161" s="26" t="e">
        <f t="shared" si="91"/>
        <v>#VALUE!</v>
      </c>
      <c r="AE161" s="26" t="e">
        <f t="shared" si="91"/>
        <v>#VALUE!</v>
      </c>
      <c r="AF161" s="26" t="e">
        <f t="shared" si="91"/>
        <v>#VALUE!</v>
      </c>
      <c r="AG161" s="26" t="e">
        <f t="shared" si="91"/>
        <v>#VALUE!</v>
      </c>
      <c r="AH161" s="99" t="s">
        <v>35</v>
      </c>
      <c r="AI161" s="110">
        <f t="shared" si="88"/>
        <v>0</v>
      </c>
      <c r="AJ161" s="113"/>
    </row>
    <row r="162" spans="2:38" hidden="1">
      <c r="B162" s="13" t="s">
        <v>33</v>
      </c>
      <c r="C162" s="25" t="e">
        <f t="shared" ref="C162:AG162" si="92">IF(AND(DAY(C150)&gt;=22,DAY(C150)&lt;=28,C151="日"),1,0)</f>
        <v>#VALUE!</v>
      </c>
      <c r="D162" s="25" t="e">
        <f t="shared" si="92"/>
        <v>#VALUE!</v>
      </c>
      <c r="E162" s="25" t="e">
        <f t="shared" si="92"/>
        <v>#VALUE!</v>
      </c>
      <c r="F162" s="25" t="e">
        <f t="shared" si="92"/>
        <v>#VALUE!</v>
      </c>
      <c r="G162" s="25" t="e">
        <f t="shared" si="92"/>
        <v>#VALUE!</v>
      </c>
      <c r="H162" s="25" t="e">
        <f t="shared" si="92"/>
        <v>#VALUE!</v>
      </c>
      <c r="I162" s="25" t="e">
        <f t="shared" si="92"/>
        <v>#VALUE!</v>
      </c>
      <c r="J162" s="25" t="e">
        <f t="shared" si="92"/>
        <v>#VALUE!</v>
      </c>
      <c r="K162" s="25" t="e">
        <f t="shared" si="92"/>
        <v>#VALUE!</v>
      </c>
      <c r="L162" s="25" t="e">
        <f t="shared" si="92"/>
        <v>#VALUE!</v>
      </c>
      <c r="M162" s="25" t="e">
        <f t="shared" si="92"/>
        <v>#VALUE!</v>
      </c>
      <c r="N162" s="25" t="e">
        <f t="shared" si="92"/>
        <v>#VALUE!</v>
      </c>
      <c r="O162" s="25" t="e">
        <f t="shared" si="92"/>
        <v>#VALUE!</v>
      </c>
      <c r="P162" s="25" t="e">
        <f t="shared" si="92"/>
        <v>#VALUE!</v>
      </c>
      <c r="Q162" s="25" t="e">
        <f t="shared" si="92"/>
        <v>#VALUE!</v>
      </c>
      <c r="R162" s="25" t="e">
        <f t="shared" si="92"/>
        <v>#VALUE!</v>
      </c>
      <c r="S162" s="25" t="e">
        <f t="shared" si="92"/>
        <v>#VALUE!</v>
      </c>
      <c r="T162" s="25" t="e">
        <f t="shared" si="92"/>
        <v>#VALUE!</v>
      </c>
      <c r="U162" s="25" t="e">
        <f t="shared" si="92"/>
        <v>#VALUE!</v>
      </c>
      <c r="V162" s="25" t="e">
        <f t="shared" si="92"/>
        <v>#VALUE!</v>
      </c>
      <c r="W162" s="25" t="e">
        <f t="shared" si="92"/>
        <v>#VALUE!</v>
      </c>
      <c r="X162" s="25" t="e">
        <f t="shared" si="92"/>
        <v>#VALUE!</v>
      </c>
      <c r="Y162" s="25" t="e">
        <f t="shared" si="92"/>
        <v>#VALUE!</v>
      </c>
      <c r="Z162" s="25" t="e">
        <f t="shared" si="92"/>
        <v>#VALUE!</v>
      </c>
      <c r="AA162" s="25" t="e">
        <f t="shared" si="92"/>
        <v>#VALUE!</v>
      </c>
      <c r="AB162" s="25" t="e">
        <f t="shared" si="92"/>
        <v>#VALUE!</v>
      </c>
      <c r="AC162" s="25" t="e">
        <f t="shared" si="92"/>
        <v>#VALUE!</v>
      </c>
      <c r="AD162" s="25" t="e">
        <f t="shared" si="92"/>
        <v>#VALUE!</v>
      </c>
      <c r="AE162" s="25" t="e">
        <f t="shared" si="92"/>
        <v>#VALUE!</v>
      </c>
      <c r="AF162" s="25" t="e">
        <f t="shared" si="92"/>
        <v>#VALUE!</v>
      </c>
      <c r="AG162" s="25" t="e">
        <f t="shared" si="92"/>
        <v>#VALUE!</v>
      </c>
      <c r="AH162" s="99" t="s">
        <v>34</v>
      </c>
      <c r="AI162" s="110">
        <f t="shared" si="88"/>
        <v>0</v>
      </c>
      <c r="AJ162" s="113"/>
    </row>
    <row r="163" spans="2:38" hidden="1">
      <c r="B163" s="13" t="s">
        <v>39</v>
      </c>
      <c r="C163" s="26" t="e">
        <f t="shared" ref="C163:AG163" si="93">IF(AND(DAY(C150)&gt;=22,DAY(C150)&lt;=28,C151="日",OR(C156="休",C156="雨")),1,0)</f>
        <v>#VALUE!</v>
      </c>
      <c r="D163" s="26" t="e">
        <f t="shared" si="93"/>
        <v>#VALUE!</v>
      </c>
      <c r="E163" s="26" t="e">
        <f t="shared" si="93"/>
        <v>#VALUE!</v>
      </c>
      <c r="F163" s="26" t="e">
        <f t="shared" si="93"/>
        <v>#VALUE!</v>
      </c>
      <c r="G163" s="26" t="e">
        <f t="shared" si="93"/>
        <v>#VALUE!</v>
      </c>
      <c r="H163" s="26" t="e">
        <f t="shared" si="93"/>
        <v>#VALUE!</v>
      </c>
      <c r="I163" s="26" t="e">
        <f t="shared" si="93"/>
        <v>#VALUE!</v>
      </c>
      <c r="J163" s="26" t="e">
        <f t="shared" si="93"/>
        <v>#VALUE!</v>
      </c>
      <c r="K163" s="26" t="e">
        <f t="shared" si="93"/>
        <v>#VALUE!</v>
      </c>
      <c r="L163" s="26" t="e">
        <f t="shared" si="93"/>
        <v>#VALUE!</v>
      </c>
      <c r="M163" s="26" t="e">
        <f t="shared" si="93"/>
        <v>#VALUE!</v>
      </c>
      <c r="N163" s="26" t="e">
        <f t="shared" si="93"/>
        <v>#VALUE!</v>
      </c>
      <c r="O163" s="26" t="e">
        <f t="shared" si="93"/>
        <v>#VALUE!</v>
      </c>
      <c r="P163" s="26" t="e">
        <f t="shared" si="93"/>
        <v>#VALUE!</v>
      </c>
      <c r="Q163" s="26" t="e">
        <f t="shared" si="93"/>
        <v>#VALUE!</v>
      </c>
      <c r="R163" s="26" t="e">
        <f t="shared" si="93"/>
        <v>#VALUE!</v>
      </c>
      <c r="S163" s="26" t="e">
        <f t="shared" si="93"/>
        <v>#VALUE!</v>
      </c>
      <c r="T163" s="26" t="e">
        <f t="shared" si="93"/>
        <v>#VALUE!</v>
      </c>
      <c r="U163" s="26" t="e">
        <f t="shared" si="93"/>
        <v>#VALUE!</v>
      </c>
      <c r="V163" s="26" t="e">
        <f t="shared" si="93"/>
        <v>#VALUE!</v>
      </c>
      <c r="W163" s="26" t="e">
        <f t="shared" si="93"/>
        <v>#VALUE!</v>
      </c>
      <c r="X163" s="26" t="e">
        <f t="shared" si="93"/>
        <v>#VALUE!</v>
      </c>
      <c r="Y163" s="26" t="e">
        <f t="shared" si="93"/>
        <v>#VALUE!</v>
      </c>
      <c r="Z163" s="26" t="e">
        <f t="shared" si="93"/>
        <v>#VALUE!</v>
      </c>
      <c r="AA163" s="26" t="e">
        <f t="shared" si="93"/>
        <v>#VALUE!</v>
      </c>
      <c r="AB163" s="26" t="e">
        <f t="shared" si="93"/>
        <v>#VALUE!</v>
      </c>
      <c r="AC163" s="26" t="e">
        <f t="shared" si="93"/>
        <v>#VALUE!</v>
      </c>
      <c r="AD163" s="26" t="e">
        <f t="shared" si="93"/>
        <v>#VALUE!</v>
      </c>
      <c r="AE163" s="26" t="e">
        <f t="shared" si="93"/>
        <v>#VALUE!</v>
      </c>
      <c r="AF163" s="26" t="e">
        <f t="shared" si="93"/>
        <v>#VALUE!</v>
      </c>
      <c r="AG163" s="26" t="e">
        <f t="shared" si="93"/>
        <v>#VALUE!</v>
      </c>
      <c r="AH163" s="99" t="s">
        <v>35</v>
      </c>
      <c r="AI163" s="110">
        <f t="shared" si="88"/>
        <v>0</v>
      </c>
      <c r="AJ163" s="113"/>
    </row>
    <row r="164" spans="2:38" hidden="1">
      <c r="B164" s="13" t="s">
        <v>40</v>
      </c>
      <c r="C164" s="25" t="e">
        <f t="shared" ref="C164:AG164" si="94">IF(AND(DAY(C150)&gt;=8,DAY(C150)&lt;=14,C151="日"),1,0)</f>
        <v>#VALUE!</v>
      </c>
      <c r="D164" s="25" t="e">
        <f t="shared" si="94"/>
        <v>#VALUE!</v>
      </c>
      <c r="E164" s="25" t="e">
        <f t="shared" si="94"/>
        <v>#VALUE!</v>
      </c>
      <c r="F164" s="25" t="e">
        <f t="shared" si="94"/>
        <v>#VALUE!</v>
      </c>
      <c r="G164" s="25" t="e">
        <f t="shared" si="94"/>
        <v>#VALUE!</v>
      </c>
      <c r="H164" s="25" t="e">
        <f t="shared" si="94"/>
        <v>#VALUE!</v>
      </c>
      <c r="I164" s="25" t="e">
        <f t="shared" si="94"/>
        <v>#VALUE!</v>
      </c>
      <c r="J164" s="25" t="e">
        <f t="shared" si="94"/>
        <v>#VALUE!</v>
      </c>
      <c r="K164" s="25" t="e">
        <f t="shared" si="94"/>
        <v>#VALUE!</v>
      </c>
      <c r="L164" s="25" t="e">
        <f t="shared" si="94"/>
        <v>#VALUE!</v>
      </c>
      <c r="M164" s="25" t="e">
        <f t="shared" si="94"/>
        <v>#VALUE!</v>
      </c>
      <c r="N164" s="25" t="e">
        <f t="shared" si="94"/>
        <v>#VALUE!</v>
      </c>
      <c r="O164" s="25" t="e">
        <f t="shared" si="94"/>
        <v>#VALUE!</v>
      </c>
      <c r="P164" s="25" t="e">
        <f t="shared" si="94"/>
        <v>#VALUE!</v>
      </c>
      <c r="Q164" s="25" t="e">
        <f t="shared" si="94"/>
        <v>#VALUE!</v>
      </c>
      <c r="R164" s="25" t="e">
        <f t="shared" si="94"/>
        <v>#VALUE!</v>
      </c>
      <c r="S164" s="25" t="e">
        <f t="shared" si="94"/>
        <v>#VALUE!</v>
      </c>
      <c r="T164" s="25" t="e">
        <f t="shared" si="94"/>
        <v>#VALUE!</v>
      </c>
      <c r="U164" s="25" t="e">
        <f t="shared" si="94"/>
        <v>#VALUE!</v>
      </c>
      <c r="V164" s="25" t="e">
        <f t="shared" si="94"/>
        <v>#VALUE!</v>
      </c>
      <c r="W164" s="25" t="e">
        <f t="shared" si="94"/>
        <v>#VALUE!</v>
      </c>
      <c r="X164" s="25" t="e">
        <f t="shared" si="94"/>
        <v>#VALUE!</v>
      </c>
      <c r="Y164" s="25" t="e">
        <f t="shared" si="94"/>
        <v>#VALUE!</v>
      </c>
      <c r="Z164" s="25" t="e">
        <f t="shared" si="94"/>
        <v>#VALUE!</v>
      </c>
      <c r="AA164" s="25" t="e">
        <f t="shared" si="94"/>
        <v>#VALUE!</v>
      </c>
      <c r="AB164" s="25" t="e">
        <f t="shared" si="94"/>
        <v>#VALUE!</v>
      </c>
      <c r="AC164" s="25" t="e">
        <f t="shared" si="94"/>
        <v>#VALUE!</v>
      </c>
      <c r="AD164" s="25" t="e">
        <f t="shared" si="94"/>
        <v>#VALUE!</v>
      </c>
      <c r="AE164" s="25" t="e">
        <f t="shared" si="94"/>
        <v>#VALUE!</v>
      </c>
      <c r="AF164" s="25" t="e">
        <f t="shared" si="94"/>
        <v>#VALUE!</v>
      </c>
      <c r="AG164" s="25" t="e">
        <f t="shared" si="94"/>
        <v>#VALUE!</v>
      </c>
      <c r="AH164" s="99" t="s">
        <v>34</v>
      </c>
      <c r="AI164" s="110">
        <f t="shared" si="88"/>
        <v>0</v>
      </c>
      <c r="AJ164" s="113"/>
    </row>
    <row r="165" spans="2:38" hidden="1">
      <c r="B165" s="13" t="s">
        <v>41</v>
      </c>
      <c r="C165" s="26" t="e">
        <f t="shared" ref="C165:AG165" si="95">IF(AND(DAY(C150)&gt;=8,DAY(C150)&lt;=14,C151="日",OR(C156="休",C156="雨")),1,0)</f>
        <v>#VALUE!</v>
      </c>
      <c r="D165" s="26" t="e">
        <f t="shared" si="95"/>
        <v>#VALUE!</v>
      </c>
      <c r="E165" s="26" t="e">
        <f t="shared" si="95"/>
        <v>#VALUE!</v>
      </c>
      <c r="F165" s="26" t="e">
        <f t="shared" si="95"/>
        <v>#VALUE!</v>
      </c>
      <c r="G165" s="26" t="e">
        <f t="shared" si="95"/>
        <v>#VALUE!</v>
      </c>
      <c r="H165" s="26" t="e">
        <f t="shared" si="95"/>
        <v>#VALUE!</v>
      </c>
      <c r="I165" s="26" t="e">
        <f t="shared" si="95"/>
        <v>#VALUE!</v>
      </c>
      <c r="J165" s="26" t="e">
        <f t="shared" si="95"/>
        <v>#VALUE!</v>
      </c>
      <c r="K165" s="26" t="e">
        <f t="shared" si="95"/>
        <v>#VALUE!</v>
      </c>
      <c r="L165" s="26" t="e">
        <f t="shared" si="95"/>
        <v>#VALUE!</v>
      </c>
      <c r="M165" s="26" t="e">
        <f t="shared" si="95"/>
        <v>#VALUE!</v>
      </c>
      <c r="N165" s="26" t="e">
        <f t="shared" si="95"/>
        <v>#VALUE!</v>
      </c>
      <c r="O165" s="26" t="e">
        <f t="shared" si="95"/>
        <v>#VALUE!</v>
      </c>
      <c r="P165" s="26" t="e">
        <f t="shared" si="95"/>
        <v>#VALUE!</v>
      </c>
      <c r="Q165" s="26" t="e">
        <f t="shared" si="95"/>
        <v>#VALUE!</v>
      </c>
      <c r="R165" s="26" t="e">
        <f t="shared" si="95"/>
        <v>#VALUE!</v>
      </c>
      <c r="S165" s="26" t="e">
        <f t="shared" si="95"/>
        <v>#VALUE!</v>
      </c>
      <c r="T165" s="26" t="e">
        <f t="shared" si="95"/>
        <v>#VALUE!</v>
      </c>
      <c r="U165" s="26" t="e">
        <f t="shared" si="95"/>
        <v>#VALUE!</v>
      </c>
      <c r="V165" s="26" t="e">
        <f t="shared" si="95"/>
        <v>#VALUE!</v>
      </c>
      <c r="W165" s="26" t="e">
        <f t="shared" si="95"/>
        <v>#VALUE!</v>
      </c>
      <c r="X165" s="26" t="e">
        <f t="shared" si="95"/>
        <v>#VALUE!</v>
      </c>
      <c r="Y165" s="26" t="e">
        <f t="shared" si="95"/>
        <v>#VALUE!</v>
      </c>
      <c r="Z165" s="26" t="e">
        <f t="shared" si="95"/>
        <v>#VALUE!</v>
      </c>
      <c r="AA165" s="26" t="e">
        <f t="shared" si="95"/>
        <v>#VALUE!</v>
      </c>
      <c r="AB165" s="26" t="e">
        <f t="shared" si="95"/>
        <v>#VALUE!</v>
      </c>
      <c r="AC165" s="26" t="e">
        <f t="shared" si="95"/>
        <v>#VALUE!</v>
      </c>
      <c r="AD165" s="26" t="e">
        <f t="shared" si="95"/>
        <v>#VALUE!</v>
      </c>
      <c r="AE165" s="26" t="e">
        <f t="shared" si="95"/>
        <v>#VALUE!</v>
      </c>
      <c r="AF165" s="26" t="e">
        <f t="shared" si="95"/>
        <v>#VALUE!</v>
      </c>
      <c r="AG165" s="26" t="e">
        <f t="shared" si="95"/>
        <v>#VALUE!</v>
      </c>
      <c r="AH165" s="99" t="s">
        <v>35</v>
      </c>
      <c r="AI165" s="110">
        <f t="shared" si="88"/>
        <v>0</v>
      </c>
      <c r="AJ165" s="113"/>
    </row>
    <row r="167" spans="2:38">
      <c r="C167" s="2" t="e">
        <f>YEAR(C170)</f>
        <v>#VALUE!</v>
      </c>
      <c r="D167" s="2" t="e">
        <f>MONTH(C170)</f>
        <v>#VALUE!</v>
      </c>
    </row>
    <row r="168" spans="2:38">
      <c r="B168" s="14" t="s">
        <v>1</v>
      </c>
      <c r="C168" s="28" t="e">
        <f>C170</f>
        <v>#VALUE!</v>
      </c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03"/>
    </row>
    <row r="169" spans="2:38" hidden="1">
      <c r="B169" s="15"/>
      <c r="C169" s="29" t="e">
        <f>DATE($C167,$D167,1)</f>
        <v>#VALUE!</v>
      </c>
      <c r="D169" s="29" t="e">
        <f t="shared" ref="D169:AG169" si="96">C169+1</f>
        <v>#VALUE!</v>
      </c>
      <c r="E169" s="29" t="e">
        <f t="shared" si="96"/>
        <v>#VALUE!</v>
      </c>
      <c r="F169" s="29" t="e">
        <f t="shared" si="96"/>
        <v>#VALUE!</v>
      </c>
      <c r="G169" s="29" t="e">
        <f t="shared" si="96"/>
        <v>#VALUE!</v>
      </c>
      <c r="H169" s="29" t="e">
        <f t="shared" si="96"/>
        <v>#VALUE!</v>
      </c>
      <c r="I169" s="29" t="e">
        <f t="shared" si="96"/>
        <v>#VALUE!</v>
      </c>
      <c r="J169" s="29" t="e">
        <f t="shared" si="96"/>
        <v>#VALUE!</v>
      </c>
      <c r="K169" s="29" t="e">
        <f t="shared" si="96"/>
        <v>#VALUE!</v>
      </c>
      <c r="L169" s="29" t="e">
        <f t="shared" si="96"/>
        <v>#VALUE!</v>
      </c>
      <c r="M169" s="29" t="e">
        <f t="shared" si="96"/>
        <v>#VALUE!</v>
      </c>
      <c r="N169" s="29" t="e">
        <f t="shared" si="96"/>
        <v>#VALUE!</v>
      </c>
      <c r="O169" s="29" t="e">
        <f t="shared" si="96"/>
        <v>#VALUE!</v>
      </c>
      <c r="P169" s="29" t="e">
        <f t="shared" si="96"/>
        <v>#VALUE!</v>
      </c>
      <c r="Q169" s="29" t="e">
        <f t="shared" si="96"/>
        <v>#VALUE!</v>
      </c>
      <c r="R169" s="29" t="e">
        <f t="shared" si="96"/>
        <v>#VALUE!</v>
      </c>
      <c r="S169" s="29" t="e">
        <f t="shared" si="96"/>
        <v>#VALUE!</v>
      </c>
      <c r="T169" s="29" t="e">
        <f t="shared" si="96"/>
        <v>#VALUE!</v>
      </c>
      <c r="U169" s="29" t="e">
        <f t="shared" si="96"/>
        <v>#VALUE!</v>
      </c>
      <c r="V169" s="29" t="e">
        <f t="shared" si="96"/>
        <v>#VALUE!</v>
      </c>
      <c r="W169" s="29" t="e">
        <f t="shared" si="96"/>
        <v>#VALUE!</v>
      </c>
      <c r="X169" s="29" t="e">
        <f t="shared" si="96"/>
        <v>#VALUE!</v>
      </c>
      <c r="Y169" s="29" t="e">
        <f t="shared" si="96"/>
        <v>#VALUE!</v>
      </c>
      <c r="Z169" s="29" t="e">
        <f t="shared" si="96"/>
        <v>#VALUE!</v>
      </c>
      <c r="AA169" s="29" t="e">
        <f t="shared" si="96"/>
        <v>#VALUE!</v>
      </c>
      <c r="AB169" s="29" t="e">
        <f t="shared" si="96"/>
        <v>#VALUE!</v>
      </c>
      <c r="AC169" s="29" t="e">
        <f t="shared" si="96"/>
        <v>#VALUE!</v>
      </c>
      <c r="AD169" s="29" t="e">
        <f t="shared" si="96"/>
        <v>#VALUE!</v>
      </c>
      <c r="AE169" s="29" t="e">
        <f t="shared" si="96"/>
        <v>#VALUE!</v>
      </c>
      <c r="AF169" s="29" t="e">
        <f t="shared" si="96"/>
        <v>#VALUE!</v>
      </c>
      <c r="AG169" s="29" t="e">
        <f t="shared" si="96"/>
        <v>#VALUE!</v>
      </c>
      <c r="AH169" s="100"/>
      <c r="AI169" s="111"/>
    </row>
    <row r="170" spans="2:38">
      <c r="B170" s="16" t="s">
        <v>24</v>
      </c>
      <c r="C170" s="30" t="e">
        <f>IF(EDATE(C149,1)&gt;$G$5,"",EDATE(C149,1))</f>
        <v>#VALUE!</v>
      </c>
      <c r="D170" s="29" t="e">
        <f t="shared" ref="D170:AG170" si="97">IF(D169&gt;$G$5,"",IF(C170=EOMONTH(DATE($C167,$D167,1),0),"",IF(C170="","",C170+1)))</f>
        <v>#VALUE!</v>
      </c>
      <c r="E170" s="29" t="e">
        <f t="shared" si="97"/>
        <v>#VALUE!</v>
      </c>
      <c r="F170" s="29" t="e">
        <f t="shared" si="97"/>
        <v>#VALUE!</v>
      </c>
      <c r="G170" s="29" t="e">
        <f t="shared" si="97"/>
        <v>#VALUE!</v>
      </c>
      <c r="H170" s="29" t="e">
        <f t="shared" si="97"/>
        <v>#VALUE!</v>
      </c>
      <c r="I170" s="29" t="e">
        <f t="shared" si="97"/>
        <v>#VALUE!</v>
      </c>
      <c r="J170" s="29" t="e">
        <f t="shared" si="97"/>
        <v>#VALUE!</v>
      </c>
      <c r="K170" s="29" t="e">
        <f t="shared" si="97"/>
        <v>#VALUE!</v>
      </c>
      <c r="L170" s="29" t="e">
        <f t="shared" si="97"/>
        <v>#VALUE!</v>
      </c>
      <c r="M170" s="29" t="e">
        <f t="shared" si="97"/>
        <v>#VALUE!</v>
      </c>
      <c r="N170" s="29" t="e">
        <f t="shared" si="97"/>
        <v>#VALUE!</v>
      </c>
      <c r="O170" s="29" t="e">
        <f t="shared" si="97"/>
        <v>#VALUE!</v>
      </c>
      <c r="P170" s="29" t="e">
        <f t="shared" si="97"/>
        <v>#VALUE!</v>
      </c>
      <c r="Q170" s="29" t="e">
        <f t="shared" si="97"/>
        <v>#VALUE!</v>
      </c>
      <c r="R170" s="29" t="e">
        <f t="shared" si="97"/>
        <v>#VALUE!</v>
      </c>
      <c r="S170" s="29" t="e">
        <f t="shared" si="97"/>
        <v>#VALUE!</v>
      </c>
      <c r="T170" s="29" t="e">
        <f t="shared" si="97"/>
        <v>#VALUE!</v>
      </c>
      <c r="U170" s="29" t="e">
        <f t="shared" si="97"/>
        <v>#VALUE!</v>
      </c>
      <c r="V170" s="29" t="e">
        <f t="shared" si="97"/>
        <v>#VALUE!</v>
      </c>
      <c r="W170" s="29" t="e">
        <f t="shared" si="97"/>
        <v>#VALUE!</v>
      </c>
      <c r="X170" s="29" t="e">
        <f t="shared" si="97"/>
        <v>#VALUE!</v>
      </c>
      <c r="Y170" s="29" t="e">
        <f t="shared" si="97"/>
        <v>#VALUE!</v>
      </c>
      <c r="Z170" s="29" t="e">
        <f t="shared" si="97"/>
        <v>#VALUE!</v>
      </c>
      <c r="AA170" s="29" t="e">
        <f t="shared" si="97"/>
        <v>#VALUE!</v>
      </c>
      <c r="AB170" s="29" t="e">
        <f t="shared" si="97"/>
        <v>#VALUE!</v>
      </c>
      <c r="AC170" s="29" t="e">
        <f t="shared" si="97"/>
        <v>#VALUE!</v>
      </c>
      <c r="AD170" s="29" t="e">
        <f t="shared" si="97"/>
        <v>#VALUE!</v>
      </c>
      <c r="AE170" s="29" t="e">
        <f t="shared" si="97"/>
        <v>#VALUE!</v>
      </c>
      <c r="AF170" s="29" t="e">
        <f t="shared" si="97"/>
        <v>#VALUE!</v>
      </c>
      <c r="AG170" s="29" t="e">
        <f t="shared" si="97"/>
        <v>#VALUE!</v>
      </c>
      <c r="AH170" s="95" t="s">
        <v>25</v>
      </c>
      <c r="AI170" s="105">
        <f>+COUNTIFS(C171:AG171,"土",C172:AG172,"")+COUNTIFS(C171:AG171,"日",C172:AG172,"")</f>
        <v>0</v>
      </c>
    </row>
    <row r="171" spans="2:38">
      <c r="B171" s="7" t="s">
        <v>26</v>
      </c>
      <c r="C171" s="20" t="str">
        <f t="shared" ref="C171:AG171" si="98">IFERROR(TEXT(WEEKDAY(+C170),"aaa"),"")</f>
        <v/>
      </c>
      <c r="D171" s="20" t="str">
        <f t="shared" si="98"/>
        <v/>
      </c>
      <c r="E171" s="20" t="str">
        <f t="shared" si="98"/>
        <v/>
      </c>
      <c r="F171" s="20" t="str">
        <f t="shared" si="98"/>
        <v/>
      </c>
      <c r="G171" s="20" t="str">
        <f t="shared" si="98"/>
        <v/>
      </c>
      <c r="H171" s="20" t="str">
        <f t="shared" si="98"/>
        <v/>
      </c>
      <c r="I171" s="20" t="str">
        <f t="shared" si="98"/>
        <v/>
      </c>
      <c r="J171" s="20" t="str">
        <f t="shared" si="98"/>
        <v/>
      </c>
      <c r="K171" s="20" t="str">
        <f t="shared" si="98"/>
        <v/>
      </c>
      <c r="L171" s="20" t="str">
        <f t="shared" si="98"/>
        <v/>
      </c>
      <c r="M171" s="20" t="str">
        <f t="shared" si="98"/>
        <v/>
      </c>
      <c r="N171" s="20" t="str">
        <f t="shared" si="98"/>
        <v/>
      </c>
      <c r="O171" s="20" t="str">
        <f t="shared" si="98"/>
        <v/>
      </c>
      <c r="P171" s="20" t="str">
        <f t="shared" si="98"/>
        <v/>
      </c>
      <c r="Q171" s="20" t="str">
        <f t="shared" si="98"/>
        <v/>
      </c>
      <c r="R171" s="20" t="str">
        <f t="shared" si="98"/>
        <v/>
      </c>
      <c r="S171" s="20" t="str">
        <f t="shared" si="98"/>
        <v/>
      </c>
      <c r="T171" s="20" t="str">
        <f t="shared" si="98"/>
        <v/>
      </c>
      <c r="U171" s="20" t="str">
        <f t="shared" si="98"/>
        <v/>
      </c>
      <c r="V171" s="20" t="str">
        <f t="shared" si="98"/>
        <v/>
      </c>
      <c r="W171" s="20" t="str">
        <f t="shared" si="98"/>
        <v/>
      </c>
      <c r="X171" s="20" t="str">
        <f t="shared" si="98"/>
        <v/>
      </c>
      <c r="Y171" s="20" t="str">
        <f t="shared" si="98"/>
        <v/>
      </c>
      <c r="Z171" s="20" t="str">
        <f t="shared" si="98"/>
        <v/>
      </c>
      <c r="AA171" s="20" t="str">
        <f t="shared" si="98"/>
        <v/>
      </c>
      <c r="AB171" s="20" t="str">
        <f t="shared" si="98"/>
        <v/>
      </c>
      <c r="AC171" s="20" t="str">
        <f t="shared" si="98"/>
        <v/>
      </c>
      <c r="AD171" s="20" t="str">
        <f t="shared" si="98"/>
        <v/>
      </c>
      <c r="AE171" s="20" t="str">
        <f t="shared" si="98"/>
        <v/>
      </c>
      <c r="AF171" s="20" t="str">
        <f t="shared" si="98"/>
        <v/>
      </c>
      <c r="AG171" s="20" t="str">
        <f t="shared" si="98"/>
        <v/>
      </c>
      <c r="AH171" s="95" t="s">
        <v>12</v>
      </c>
      <c r="AI171" s="105">
        <f>+COUNTIF(C172:AG172,"夏休")+COUNTIF(C172:AG172,"冬休")+COUNTIF(C172:AG172,"中止")</f>
        <v>0</v>
      </c>
    </row>
    <row r="172" spans="2:38" ht="13.5" customHeight="1">
      <c r="B172" s="8" t="s">
        <v>27</v>
      </c>
      <c r="C172" s="21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88"/>
      <c r="AH172" s="96" t="s">
        <v>4</v>
      </c>
      <c r="AI172" s="106">
        <f>COUNT(C170:AG170)-AI171</f>
        <v>0</v>
      </c>
    </row>
    <row r="173" spans="2:38" ht="13.5" customHeight="1">
      <c r="B173" s="9"/>
      <c r="C173" s="21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88"/>
      <c r="AH173" s="96" t="s">
        <v>29</v>
      </c>
      <c r="AI173" s="106">
        <f>+COUNTIF(C174:AG175,"休")</f>
        <v>0</v>
      </c>
      <c r="AJ173" s="113" t="e">
        <f>IF(AI174&gt;0.285,"",IF(AI173&lt;AI170,"←計画日数が足りません",""))</f>
        <v>#DIV/0!</v>
      </c>
    </row>
    <row r="174" spans="2:38" ht="13.5" customHeight="1">
      <c r="B174" s="10" t="s">
        <v>2</v>
      </c>
      <c r="C174" s="35"/>
      <c r="D174" s="35"/>
      <c r="E174" s="35"/>
      <c r="F174" s="35"/>
      <c r="G174" s="35"/>
      <c r="H174" s="35"/>
      <c r="I174" s="36"/>
      <c r="J174" s="35"/>
      <c r="K174" s="35"/>
      <c r="L174" s="35"/>
      <c r="M174" s="35"/>
      <c r="N174" s="35"/>
      <c r="O174" s="35"/>
      <c r="P174" s="36"/>
      <c r="Q174" s="35"/>
      <c r="R174" s="35"/>
      <c r="S174" s="35"/>
      <c r="T174" s="35"/>
      <c r="U174" s="35"/>
      <c r="V174" s="35"/>
      <c r="W174" s="36"/>
      <c r="X174" s="35"/>
      <c r="Y174" s="35"/>
      <c r="Z174" s="35"/>
      <c r="AA174" s="35"/>
      <c r="AB174" s="35"/>
      <c r="AC174" s="35"/>
      <c r="AD174" s="36"/>
      <c r="AE174" s="35"/>
      <c r="AF174" s="35"/>
      <c r="AG174" s="89"/>
      <c r="AH174" s="96" t="s">
        <v>30</v>
      </c>
      <c r="AI174" s="107" t="e">
        <f>+AI173/AI172</f>
        <v>#DIV/0!</v>
      </c>
    </row>
    <row r="175" spans="2:38">
      <c r="B175" s="10"/>
      <c r="C175" s="35"/>
      <c r="D175" s="35"/>
      <c r="E175" s="35"/>
      <c r="F175" s="35"/>
      <c r="G175" s="35"/>
      <c r="H175" s="35"/>
      <c r="I175" s="36"/>
      <c r="J175" s="35"/>
      <c r="K175" s="35"/>
      <c r="L175" s="35"/>
      <c r="M175" s="35"/>
      <c r="N175" s="35"/>
      <c r="O175" s="35"/>
      <c r="P175" s="36"/>
      <c r="Q175" s="35"/>
      <c r="R175" s="35"/>
      <c r="S175" s="35"/>
      <c r="T175" s="35"/>
      <c r="U175" s="35"/>
      <c r="V175" s="35"/>
      <c r="W175" s="36"/>
      <c r="X175" s="35"/>
      <c r="Y175" s="35"/>
      <c r="Z175" s="35"/>
      <c r="AA175" s="35"/>
      <c r="AB175" s="35"/>
      <c r="AC175" s="35"/>
      <c r="AD175" s="36"/>
      <c r="AE175" s="35"/>
      <c r="AF175" s="35"/>
      <c r="AG175" s="89"/>
      <c r="AH175" s="96" t="s">
        <v>7</v>
      </c>
      <c r="AI175" s="106">
        <f>+COUNTA(C176:AG177)</f>
        <v>0</v>
      </c>
    </row>
    <row r="176" spans="2:38">
      <c r="B176" s="11" t="s">
        <v>17</v>
      </c>
      <c r="C176" s="36"/>
      <c r="D176" s="36"/>
      <c r="E176" s="36"/>
      <c r="F176" s="36"/>
      <c r="G176" s="36"/>
      <c r="H176" s="36"/>
      <c r="I176" s="44"/>
      <c r="J176" s="36"/>
      <c r="K176" s="36"/>
      <c r="L176" s="36"/>
      <c r="M176" s="36"/>
      <c r="N176" s="36"/>
      <c r="O176" s="36"/>
      <c r="P176" s="44"/>
      <c r="Q176" s="36"/>
      <c r="R176" s="36"/>
      <c r="S176" s="36"/>
      <c r="T176" s="36"/>
      <c r="U176" s="36"/>
      <c r="V176" s="36"/>
      <c r="W176" s="44"/>
      <c r="X176" s="36"/>
      <c r="Y176" s="36"/>
      <c r="Z176" s="36"/>
      <c r="AA176" s="36"/>
      <c r="AB176" s="36"/>
      <c r="AC176" s="36"/>
      <c r="AD176" s="44"/>
      <c r="AE176" s="36"/>
      <c r="AF176" s="36"/>
      <c r="AG176" s="90"/>
      <c r="AH176" s="97" t="s">
        <v>31</v>
      </c>
      <c r="AI176" s="108" t="e">
        <f>+AI175/AI172</f>
        <v>#DIV/0!</v>
      </c>
      <c r="AL176" s="2">
        <f>+COUNTIF(C174:AG175,"休")</f>
        <v>0</v>
      </c>
    </row>
    <row r="177" spans="2:38">
      <c r="B177" s="12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91"/>
      <c r="AH177" s="98" t="s">
        <v>6</v>
      </c>
      <c r="AI177" s="109" t="str">
        <f>IF(7&gt;AI172,"対象外",IF(OR(AI176&gt;=0.285,AI175&gt;=AI170),"OK","NG"))</f>
        <v>対象外</v>
      </c>
      <c r="AJ177" s="113" t="str">
        <f>IF(AI177="対象外","←７日間に満たない期間は達成判定の対象外",IF(AI177="NG","←月単位未達成","←月単位達成"))</f>
        <v>←７日間に満たない期間は達成判定の対象外</v>
      </c>
      <c r="AL177" s="114" t="str">
        <f>IF(7&gt;AI172,"対象外",IF(AL176&gt;=AI170,"OK","NG"))</f>
        <v>対象外</v>
      </c>
    </row>
    <row r="178" spans="2:38" hidden="1">
      <c r="B178" s="13" t="s">
        <v>32</v>
      </c>
      <c r="C178" s="25" t="e">
        <f t="shared" ref="C178:AG178" si="99">IF(AND(DAY(C170)&gt;=22,DAY(C170)&lt;=28,C171="土"),1,0)</f>
        <v>#VALUE!</v>
      </c>
      <c r="D178" s="25" t="e">
        <f t="shared" si="99"/>
        <v>#VALUE!</v>
      </c>
      <c r="E178" s="25" t="e">
        <f t="shared" si="99"/>
        <v>#VALUE!</v>
      </c>
      <c r="F178" s="25" t="e">
        <f t="shared" si="99"/>
        <v>#VALUE!</v>
      </c>
      <c r="G178" s="25" t="e">
        <f t="shared" si="99"/>
        <v>#VALUE!</v>
      </c>
      <c r="H178" s="25" t="e">
        <f t="shared" si="99"/>
        <v>#VALUE!</v>
      </c>
      <c r="I178" s="25" t="e">
        <f t="shared" si="99"/>
        <v>#VALUE!</v>
      </c>
      <c r="J178" s="25" t="e">
        <f t="shared" si="99"/>
        <v>#VALUE!</v>
      </c>
      <c r="K178" s="25" t="e">
        <f t="shared" si="99"/>
        <v>#VALUE!</v>
      </c>
      <c r="L178" s="25" t="e">
        <f t="shared" si="99"/>
        <v>#VALUE!</v>
      </c>
      <c r="M178" s="25" t="e">
        <f t="shared" si="99"/>
        <v>#VALUE!</v>
      </c>
      <c r="N178" s="25" t="e">
        <f t="shared" si="99"/>
        <v>#VALUE!</v>
      </c>
      <c r="O178" s="25" t="e">
        <f t="shared" si="99"/>
        <v>#VALUE!</v>
      </c>
      <c r="P178" s="25" t="e">
        <f t="shared" si="99"/>
        <v>#VALUE!</v>
      </c>
      <c r="Q178" s="25" t="e">
        <f t="shared" si="99"/>
        <v>#VALUE!</v>
      </c>
      <c r="R178" s="25" t="e">
        <f t="shared" si="99"/>
        <v>#VALUE!</v>
      </c>
      <c r="S178" s="25" t="e">
        <f t="shared" si="99"/>
        <v>#VALUE!</v>
      </c>
      <c r="T178" s="25" t="e">
        <f t="shared" si="99"/>
        <v>#VALUE!</v>
      </c>
      <c r="U178" s="25" t="e">
        <f t="shared" si="99"/>
        <v>#VALUE!</v>
      </c>
      <c r="V178" s="25" t="e">
        <f t="shared" si="99"/>
        <v>#VALUE!</v>
      </c>
      <c r="W178" s="25" t="e">
        <f t="shared" si="99"/>
        <v>#VALUE!</v>
      </c>
      <c r="X178" s="25" t="e">
        <f t="shared" si="99"/>
        <v>#VALUE!</v>
      </c>
      <c r="Y178" s="25" t="e">
        <f t="shared" si="99"/>
        <v>#VALUE!</v>
      </c>
      <c r="Z178" s="25" t="e">
        <f t="shared" si="99"/>
        <v>#VALUE!</v>
      </c>
      <c r="AA178" s="25" t="e">
        <f t="shared" si="99"/>
        <v>#VALUE!</v>
      </c>
      <c r="AB178" s="25" t="e">
        <f t="shared" si="99"/>
        <v>#VALUE!</v>
      </c>
      <c r="AC178" s="25" t="e">
        <f t="shared" si="99"/>
        <v>#VALUE!</v>
      </c>
      <c r="AD178" s="25" t="e">
        <f t="shared" si="99"/>
        <v>#VALUE!</v>
      </c>
      <c r="AE178" s="25" t="e">
        <f t="shared" si="99"/>
        <v>#VALUE!</v>
      </c>
      <c r="AF178" s="25" t="e">
        <f t="shared" si="99"/>
        <v>#VALUE!</v>
      </c>
      <c r="AG178" s="25" t="e">
        <f t="shared" si="99"/>
        <v>#VALUE!</v>
      </c>
      <c r="AH178" s="99" t="s">
        <v>34</v>
      </c>
      <c r="AI178" s="110">
        <f t="shared" ref="AI178:AI185" si="100">_xlfn.AGGREGATE(9,6,C178:AG178)</f>
        <v>0</v>
      </c>
      <c r="AJ178" s="113"/>
    </row>
    <row r="179" spans="2:38" hidden="1">
      <c r="B179" s="13" t="s">
        <v>13</v>
      </c>
      <c r="C179" s="26" t="e">
        <f t="shared" ref="C179:AG179" si="101">IF(AND(DAY(C170)&gt;=22,DAY(C170)&lt;=28,C171="土",OR(C176="休",C176="雨")),1,0)</f>
        <v>#VALUE!</v>
      </c>
      <c r="D179" s="26" t="e">
        <f t="shared" si="101"/>
        <v>#VALUE!</v>
      </c>
      <c r="E179" s="26" t="e">
        <f t="shared" si="101"/>
        <v>#VALUE!</v>
      </c>
      <c r="F179" s="26" t="e">
        <f t="shared" si="101"/>
        <v>#VALUE!</v>
      </c>
      <c r="G179" s="26" t="e">
        <f t="shared" si="101"/>
        <v>#VALUE!</v>
      </c>
      <c r="H179" s="26" t="e">
        <f t="shared" si="101"/>
        <v>#VALUE!</v>
      </c>
      <c r="I179" s="26" t="e">
        <f t="shared" si="101"/>
        <v>#VALUE!</v>
      </c>
      <c r="J179" s="26" t="e">
        <f t="shared" si="101"/>
        <v>#VALUE!</v>
      </c>
      <c r="K179" s="26" t="e">
        <f t="shared" si="101"/>
        <v>#VALUE!</v>
      </c>
      <c r="L179" s="26" t="e">
        <f t="shared" si="101"/>
        <v>#VALUE!</v>
      </c>
      <c r="M179" s="26" t="e">
        <f t="shared" si="101"/>
        <v>#VALUE!</v>
      </c>
      <c r="N179" s="26" t="e">
        <f t="shared" si="101"/>
        <v>#VALUE!</v>
      </c>
      <c r="O179" s="26" t="e">
        <f t="shared" si="101"/>
        <v>#VALUE!</v>
      </c>
      <c r="P179" s="26" t="e">
        <f t="shared" si="101"/>
        <v>#VALUE!</v>
      </c>
      <c r="Q179" s="26" t="e">
        <f t="shared" si="101"/>
        <v>#VALUE!</v>
      </c>
      <c r="R179" s="26" t="e">
        <f t="shared" si="101"/>
        <v>#VALUE!</v>
      </c>
      <c r="S179" s="26" t="e">
        <f t="shared" si="101"/>
        <v>#VALUE!</v>
      </c>
      <c r="T179" s="26" t="e">
        <f t="shared" si="101"/>
        <v>#VALUE!</v>
      </c>
      <c r="U179" s="26" t="e">
        <f t="shared" si="101"/>
        <v>#VALUE!</v>
      </c>
      <c r="V179" s="26" t="e">
        <f t="shared" si="101"/>
        <v>#VALUE!</v>
      </c>
      <c r="W179" s="26" t="e">
        <f t="shared" si="101"/>
        <v>#VALUE!</v>
      </c>
      <c r="X179" s="26" t="e">
        <f t="shared" si="101"/>
        <v>#VALUE!</v>
      </c>
      <c r="Y179" s="26" t="e">
        <f t="shared" si="101"/>
        <v>#VALUE!</v>
      </c>
      <c r="Z179" s="26" t="e">
        <f t="shared" si="101"/>
        <v>#VALUE!</v>
      </c>
      <c r="AA179" s="26" t="e">
        <f t="shared" si="101"/>
        <v>#VALUE!</v>
      </c>
      <c r="AB179" s="26" t="e">
        <f t="shared" si="101"/>
        <v>#VALUE!</v>
      </c>
      <c r="AC179" s="26" t="e">
        <f t="shared" si="101"/>
        <v>#VALUE!</v>
      </c>
      <c r="AD179" s="26" t="e">
        <f t="shared" si="101"/>
        <v>#VALUE!</v>
      </c>
      <c r="AE179" s="26" t="e">
        <f t="shared" si="101"/>
        <v>#VALUE!</v>
      </c>
      <c r="AF179" s="26" t="e">
        <f t="shared" si="101"/>
        <v>#VALUE!</v>
      </c>
      <c r="AG179" s="26" t="e">
        <f t="shared" si="101"/>
        <v>#VALUE!</v>
      </c>
      <c r="AH179" s="99" t="s">
        <v>35</v>
      </c>
      <c r="AI179" s="110">
        <f t="shared" si="100"/>
        <v>0</v>
      </c>
      <c r="AJ179" s="113"/>
    </row>
    <row r="180" spans="2:38" hidden="1">
      <c r="B180" s="13" t="s">
        <v>37</v>
      </c>
      <c r="C180" s="25" t="e">
        <f t="shared" ref="C180:AG180" si="102">IF(AND(DAY(C170)&gt;=8,DAY(C170)&lt;=14,C171="土"),1,0)</f>
        <v>#VALUE!</v>
      </c>
      <c r="D180" s="25" t="e">
        <f t="shared" si="102"/>
        <v>#VALUE!</v>
      </c>
      <c r="E180" s="25" t="e">
        <f t="shared" si="102"/>
        <v>#VALUE!</v>
      </c>
      <c r="F180" s="25" t="e">
        <f t="shared" si="102"/>
        <v>#VALUE!</v>
      </c>
      <c r="G180" s="25" t="e">
        <f t="shared" si="102"/>
        <v>#VALUE!</v>
      </c>
      <c r="H180" s="25" t="e">
        <f t="shared" si="102"/>
        <v>#VALUE!</v>
      </c>
      <c r="I180" s="25" t="e">
        <f t="shared" si="102"/>
        <v>#VALUE!</v>
      </c>
      <c r="J180" s="25" t="e">
        <f t="shared" si="102"/>
        <v>#VALUE!</v>
      </c>
      <c r="K180" s="25" t="e">
        <f t="shared" si="102"/>
        <v>#VALUE!</v>
      </c>
      <c r="L180" s="25" t="e">
        <f t="shared" si="102"/>
        <v>#VALUE!</v>
      </c>
      <c r="M180" s="25" t="e">
        <f t="shared" si="102"/>
        <v>#VALUE!</v>
      </c>
      <c r="N180" s="25" t="e">
        <f t="shared" si="102"/>
        <v>#VALUE!</v>
      </c>
      <c r="O180" s="25" t="e">
        <f t="shared" si="102"/>
        <v>#VALUE!</v>
      </c>
      <c r="P180" s="25" t="e">
        <f t="shared" si="102"/>
        <v>#VALUE!</v>
      </c>
      <c r="Q180" s="25" t="e">
        <f t="shared" si="102"/>
        <v>#VALUE!</v>
      </c>
      <c r="R180" s="25" t="e">
        <f t="shared" si="102"/>
        <v>#VALUE!</v>
      </c>
      <c r="S180" s="25" t="e">
        <f t="shared" si="102"/>
        <v>#VALUE!</v>
      </c>
      <c r="T180" s="25" t="e">
        <f t="shared" si="102"/>
        <v>#VALUE!</v>
      </c>
      <c r="U180" s="25" t="e">
        <f t="shared" si="102"/>
        <v>#VALUE!</v>
      </c>
      <c r="V180" s="25" t="e">
        <f t="shared" si="102"/>
        <v>#VALUE!</v>
      </c>
      <c r="W180" s="25" t="e">
        <f t="shared" si="102"/>
        <v>#VALUE!</v>
      </c>
      <c r="X180" s="25" t="e">
        <f t="shared" si="102"/>
        <v>#VALUE!</v>
      </c>
      <c r="Y180" s="25" t="e">
        <f t="shared" si="102"/>
        <v>#VALUE!</v>
      </c>
      <c r="Z180" s="25" t="e">
        <f t="shared" si="102"/>
        <v>#VALUE!</v>
      </c>
      <c r="AA180" s="25" t="e">
        <f t="shared" si="102"/>
        <v>#VALUE!</v>
      </c>
      <c r="AB180" s="25" t="e">
        <f t="shared" si="102"/>
        <v>#VALUE!</v>
      </c>
      <c r="AC180" s="25" t="e">
        <f t="shared" si="102"/>
        <v>#VALUE!</v>
      </c>
      <c r="AD180" s="25" t="e">
        <f t="shared" si="102"/>
        <v>#VALUE!</v>
      </c>
      <c r="AE180" s="25" t="e">
        <f t="shared" si="102"/>
        <v>#VALUE!</v>
      </c>
      <c r="AF180" s="25" t="e">
        <f t="shared" si="102"/>
        <v>#VALUE!</v>
      </c>
      <c r="AG180" s="25" t="e">
        <f t="shared" si="102"/>
        <v>#VALUE!</v>
      </c>
      <c r="AH180" s="99" t="s">
        <v>34</v>
      </c>
      <c r="AI180" s="110">
        <f t="shared" si="100"/>
        <v>0</v>
      </c>
      <c r="AJ180" s="113"/>
    </row>
    <row r="181" spans="2:38" hidden="1">
      <c r="B181" s="13" t="s">
        <v>38</v>
      </c>
      <c r="C181" s="26" t="e">
        <f t="shared" ref="C181:AG181" si="103">IF(AND(DAY(C170)&gt;=8,DAY(C170)&lt;=14,C171="土",OR(C176="休",C176="雨")),1,0)</f>
        <v>#VALUE!</v>
      </c>
      <c r="D181" s="26" t="e">
        <f t="shared" si="103"/>
        <v>#VALUE!</v>
      </c>
      <c r="E181" s="26" t="e">
        <f t="shared" si="103"/>
        <v>#VALUE!</v>
      </c>
      <c r="F181" s="26" t="e">
        <f t="shared" si="103"/>
        <v>#VALUE!</v>
      </c>
      <c r="G181" s="26" t="e">
        <f t="shared" si="103"/>
        <v>#VALUE!</v>
      </c>
      <c r="H181" s="26" t="e">
        <f t="shared" si="103"/>
        <v>#VALUE!</v>
      </c>
      <c r="I181" s="26" t="e">
        <f t="shared" si="103"/>
        <v>#VALUE!</v>
      </c>
      <c r="J181" s="26" t="e">
        <f t="shared" si="103"/>
        <v>#VALUE!</v>
      </c>
      <c r="K181" s="26" t="e">
        <f t="shared" si="103"/>
        <v>#VALUE!</v>
      </c>
      <c r="L181" s="26" t="e">
        <f t="shared" si="103"/>
        <v>#VALUE!</v>
      </c>
      <c r="M181" s="26" t="e">
        <f t="shared" si="103"/>
        <v>#VALUE!</v>
      </c>
      <c r="N181" s="26" t="e">
        <f t="shared" si="103"/>
        <v>#VALUE!</v>
      </c>
      <c r="O181" s="26" t="e">
        <f t="shared" si="103"/>
        <v>#VALUE!</v>
      </c>
      <c r="P181" s="26" t="e">
        <f t="shared" si="103"/>
        <v>#VALUE!</v>
      </c>
      <c r="Q181" s="26" t="e">
        <f t="shared" si="103"/>
        <v>#VALUE!</v>
      </c>
      <c r="R181" s="26" t="e">
        <f t="shared" si="103"/>
        <v>#VALUE!</v>
      </c>
      <c r="S181" s="26" t="e">
        <f t="shared" si="103"/>
        <v>#VALUE!</v>
      </c>
      <c r="T181" s="26" t="e">
        <f t="shared" si="103"/>
        <v>#VALUE!</v>
      </c>
      <c r="U181" s="26" t="e">
        <f t="shared" si="103"/>
        <v>#VALUE!</v>
      </c>
      <c r="V181" s="26" t="e">
        <f t="shared" si="103"/>
        <v>#VALUE!</v>
      </c>
      <c r="W181" s="26" t="e">
        <f t="shared" si="103"/>
        <v>#VALUE!</v>
      </c>
      <c r="X181" s="26" t="e">
        <f t="shared" si="103"/>
        <v>#VALUE!</v>
      </c>
      <c r="Y181" s="26" t="e">
        <f t="shared" si="103"/>
        <v>#VALUE!</v>
      </c>
      <c r="Z181" s="26" t="e">
        <f t="shared" si="103"/>
        <v>#VALUE!</v>
      </c>
      <c r="AA181" s="26" t="e">
        <f t="shared" si="103"/>
        <v>#VALUE!</v>
      </c>
      <c r="AB181" s="26" t="e">
        <f t="shared" si="103"/>
        <v>#VALUE!</v>
      </c>
      <c r="AC181" s="26" t="e">
        <f t="shared" si="103"/>
        <v>#VALUE!</v>
      </c>
      <c r="AD181" s="26" t="e">
        <f t="shared" si="103"/>
        <v>#VALUE!</v>
      </c>
      <c r="AE181" s="26" t="e">
        <f t="shared" si="103"/>
        <v>#VALUE!</v>
      </c>
      <c r="AF181" s="26" t="e">
        <f t="shared" si="103"/>
        <v>#VALUE!</v>
      </c>
      <c r="AG181" s="26" t="e">
        <f t="shared" si="103"/>
        <v>#VALUE!</v>
      </c>
      <c r="AH181" s="99" t="s">
        <v>35</v>
      </c>
      <c r="AI181" s="110">
        <f t="shared" si="100"/>
        <v>0</v>
      </c>
      <c r="AJ181" s="113"/>
    </row>
    <row r="182" spans="2:38" hidden="1">
      <c r="B182" s="13" t="s">
        <v>33</v>
      </c>
      <c r="C182" s="25" t="e">
        <f t="shared" ref="C182:AG182" si="104">IF(AND(DAY(C170)&gt;=22,DAY(C170)&lt;=28,C171="日"),1,0)</f>
        <v>#VALUE!</v>
      </c>
      <c r="D182" s="25" t="e">
        <f t="shared" si="104"/>
        <v>#VALUE!</v>
      </c>
      <c r="E182" s="25" t="e">
        <f t="shared" si="104"/>
        <v>#VALUE!</v>
      </c>
      <c r="F182" s="25" t="e">
        <f t="shared" si="104"/>
        <v>#VALUE!</v>
      </c>
      <c r="G182" s="25" t="e">
        <f t="shared" si="104"/>
        <v>#VALUE!</v>
      </c>
      <c r="H182" s="25" t="e">
        <f t="shared" si="104"/>
        <v>#VALUE!</v>
      </c>
      <c r="I182" s="25" t="e">
        <f t="shared" si="104"/>
        <v>#VALUE!</v>
      </c>
      <c r="J182" s="25" t="e">
        <f t="shared" si="104"/>
        <v>#VALUE!</v>
      </c>
      <c r="K182" s="25" t="e">
        <f t="shared" si="104"/>
        <v>#VALUE!</v>
      </c>
      <c r="L182" s="25" t="e">
        <f t="shared" si="104"/>
        <v>#VALUE!</v>
      </c>
      <c r="M182" s="25" t="e">
        <f t="shared" si="104"/>
        <v>#VALUE!</v>
      </c>
      <c r="N182" s="25" t="e">
        <f t="shared" si="104"/>
        <v>#VALUE!</v>
      </c>
      <c r="O182" s="25" t="e">
        <f t="shared" si="104"/>
        <v>#VALUE!</v>
      </c>
      <c r="P182" s="25" t="e">
        <f t="shared" si="104"/>
        <v>#VALUE!</v>
      </c>
      <c r="Q182" s="25" t="e">
        <f t="shared" si="104"/>
        <v>#VALUE!</v>
      </c>
      <c r="R182" s="25" t="e">
        <f t="shared" si="104"/>
        <v>#VALUE!</v>
      </c>
      <c r="S182" s="25" t="e">
        <f t="shared" si="104"/>
        <v>#VALUE!</v>
      </c>
      <c r="T182" s="25" t="e">
        <f t="shared" si="104"/>
        <v>#VALUE!</v>
      </c>
      <c r="U182" s="25" t="e">
        <f t="shared" si="104"/>
        <v>#VALUE!</v>
      </c>
      <c r="V182" s="25" t="e">
        <f t="shared" si="104"/>
        <v>#VALUE!</v>
      </c>
      <c r="W182" s="25" t="e">
        <f t="shared" si="104"/>
        <v>#VALUE!</v>
      </c>
      <c r="X182" s="25" t="e">
        <f t="shared" si="104"/>
        <v>#VALUE!</v>
      </c>
      <c r="Y182" s="25" t="e">
        <f t="shared" si="104"/>
        <v>#VALUE!</v>
      </c>
      <c r="Z182" s="25" t="e">
        <f t="shared" si="104"/>
        <v>#VALUE!</v>
      </c>
      <c r="AA182" s="25" t="e">
        <f t="shared" si="104"/>
        <v>#VALUE!</v>
      </c>
      <c r="AB182" s="25" t="e">
        <f t="shared" si="104"/>
        <v>#VALUE!</v>
      </c>
      <c r="AC182" s="25" t="e">
        <f t="shared" si="104"/>
        <v>#VALUE!</v>
      </c>
      <c r="AD182" s="25" t="e">
        <f t="shared" si="104"/>
        <v>#VALUE!</v>
      </c>
      <c r="AE182" s="25" t="e">
        <f t="shared" si="104"/>
        <v>#VALUE!</v>
      </c>
      <c r="AF182" s="25" t="e">
        <f t="shared" si="104"/>
        <v>#VALUE!</v>
      </c>
      <c r="AG182" s="25" t="e">
        <f t="shared" si="104"/>
        <v>#VALUE!</v>
      </c>
      <c r="AH182" s="99" t="s">
        <v>34</v>
      </c>
      <c r="AI182" s="110">
        <f t="shared" si="100"/>
        <v>0</v>
      </c>
      <c r="AJ182" s="113"/>
    </row>
    <row r="183" spans="2:38" hidden="1">
      <c r="B183" s="13" t="s">
        <v>39</v>
      </c>
      <c r="C183" s="26" t="e">
        <f t="shared" ref="C183:AG183" si="105">IF(AND(DAY(C170)&gt;=22,DAY(C170)&lt;=28,C171="日",OR(C176="休",C176="雨")),1,0)</f>
        <v>#VALUE!</v>
      </c>
      <c r="D183" s="26" t="e">
        <f t="shared" si="105"/>
        <v>#VALUE!</v>
      </c>
      <c r="E183" s="26" t="e">
        <f t="shared" si="105"/>
        <v>#VALUE!</v>
      </c>
      <c r="F183" s="26" t="e">
        <f t="shared" si="105"/>
        <v>#VALUE!</v>
      </c>
      <c r="G183" s="26" t="e">
        <f t="shared" si="105"/>
        <v>#VALUE!</v>
      </c>
      <c r="H183" s="26" t="e">
        <f t="shared" si="105"/>
        <v>#VALUE!</v>
      </c>
      <c r="I183" s="26" t="e">
        <f t="shared" si="105"/>
        <v>#VALUE!</v>
      </c>
      <c r="J183" s="26" t="e">
        <f t="shared" si="105"/>
        <v>#VALUE!</v>
      </c>
      <c r="K183" s="26" t="e">
        <f t="shared" si="105"/>
        <v>#VALUE!</v>
      </c>
      <c r="L183" s="26" t="e">
        <f t="shared" si="105"/>
        <v>#VALUE!</v>
      </c>
      <c r="M183" s="26" t="e">
        <f t="shared" si="105"/>
        <v>#VALUE!</v>
      </c>
      <c r="N183" s="26" t="e">
        <f t="shared" si="105"/>
        <v>#VALUE!</v>
      </c>
      <c r="O183" s="26" t="e">
        <f t="shared" si="105"/>
        <v>#VALUE!</v>
      </c>
      <c r="P183" s="26" t="e">
        <f t="shared" si="105"/>
        <v>#VALUE!</v>
      </c>
      <c r="Q183" s="26" t="e">
        <f t="shared" si="105"/>
        <v>#VALUE!</v>
      </c>
      <c r="R183" s="26" t="e">
        <f t="shared" si="105"/>
        <v>#VALUE!</v>
      </c>
      <c r="S183" s="26" t="e">
        <f t="shared" si="105"/>
        <v>#VALUE!</v>
      </c>
      <c r="T183" s="26" t="e">
        <f t="shared" si="105"/>
        <v>#VALUE!</v>
      </c>
      <c r="U183" s="26" t="e">
        <f t="shared" si="105"/>
        <v>#VALUE!</v>
      </c>
      <c r="V183" s="26" t="e">
        <f t="shared" si="105"/>
        <v>#VALUE!</v>
      </c>
      <c r="W183" s="26" t="e">
        <f t="shared" si="105"/>
        <v>#VALUE!</v>
      </c>
      <c r="X183" s="26" t="e">
        <f t="shared" si="105"/>
        <v>#VALUE!</v>
      </c>
      <c r="Y183" s="26" t="e">
        <f t="shared" si="105"/>
        <v>#VALUE!</v>
      </c>
      <c r="Z183" s="26" t="e">
        <f t="shared" si="105"/>
        <v>#VALUE!</v>
      </c>
      <c r="AA183" s="26" t="e">
        <f t="shared" si="105"/>
        <v>#VALUE!</v>
      </c>
      <c r="AB183" s="26" t="e">
        <f t="shared" si="105"/>
        <v>#VALUE!</v>
      </c>
      <c r="AC183" s="26" t="e">
        <f t="shared" si="105"/>
        <v>#VALUE!</v>
      </c>
      <c r="AD183" s="26" t="e">
        <f t="shared" si="105"/>
        <v>#VALUE!</v>
      </c>
      <c r="AE183" s="26" t="e">
        <f t="shared" si="105"/>
        <v>#VALUE!</v>
      </c>
      <c r="AF183" s="26" t="e">
        <f t="shared" si="105"/>
        <v>#VALUE!</v>
      </c>
      <c r="AG183" s="26" t="e">
        <f t="shared" si="105"/>
        <v>#VALUE!</v>
      </c>
      <c r="AH183" s="99" t="s">
        <v>35</v>
      </c>
      <c r="AI183" s="110">
        <f t="shared" si="100"/>
        <v>0</v>
      </c>
      <c r="AJ183" s="113"/>
    </row>
    <row r="184" spans="2:38" hidden="1">
      <c r="B184" s="13" t="s">
        <v>40</v>
      </c>
      <c r="C184" s="25" t="e">
        <f t="shared" ref="C184:AG184" si="106">IF(AND(DAY(C170)&gt;=8,DAY(C170)&lt;=14,C171="日"),1,0)</f>
        <v>#VALUE!</v>
      </c>
      <c r="D184" s="25" t="e">
        <f t="shared" si="106"/>
        <v>#VALUE!</v>
      </c>
      <c r="E184" s="25" t="e">
        <f t="shared" si="106"/>
        <v>#VALUE!</v>
      </c>
      <c r="F184" s="25" t="e">
        <f t="shared" si="106"/>
        <v>#VALUE!</v>
      </c>
      <c r="G184" s="25" t="e">
        <f t="shared" si="106"/>
        <v>#VALUE!</v>
      </c>
      <c r="H184" s="25" t="e">
        <f t="shared" si="106"/>
        <v>#VALUE!</v>
      </c>
      <c r="I184" s="25" t="e">
        <f t="shared" si="106"/>
        <v>#VALUE!</v>
      </c>
      <c r="J184" s="25" t="e">
        <f t="shared" si="106"/>
        <v>#VALUE!</v>
      </c>
      <c r="K184" s="25" t="e">
        <f t="shared" si="106"/>
        <v>#VALUE!</v>
      </c>
      <c r="L184" s="25" t="e">
        <f t="shared" si="106"/>
        <v>#VALUE!</v>
      </c>
      <c r="M184" s="25" t="e">
        <f t="shared" si="106"/>
        <v>#VALUE!</v>
      </c>
      <c r="N184" s="25" t="e">
        <f t="shared" si="106"/>
        <v>#VALUE!</v>
      </c>
      <c r="O184" s="25" t="e">
        <f t="shared" si="106"/>
        <v>#VALUE!</v>
      </c>
      <c r="P184" s="25" t="e">
        <f t="shared" si="106"/>
        <v>#VALUE!</v>
      </c>
      <c r="Q184" s="25" t="e">
        <f t="shared" si="106"/>
        <v>#VALUE!</v>
      </c>
      <c r="R184" s="25" t="e">
        <f t="shared" si="106"/>
        <v>#VALUE!</v>
      </c>
      <c r="S184" s="25" t="e">
        <f t="shared" si="106"/>
        <v>#VALUE!</v>
      </c>
      <c r="T184" s="25" t="e">
        <f t="shared" si="106"/>
        <v>#VALUE!</v>
      </c>
      <c r="U184" s="25" t="e">
        <f t="shared" si="106"/>
        <v>#VALUE!</v>
      </c>
      <c r="V184" s="25" t="e">
        <f t="shared" si="106"/>
        <v>#VALUE!</v>
      </c>
      <c r="W184" s="25" t="e">
        <f t="shared" si="106"/>
        <v>#VALUE!</v>
      </c>
      <c r="X184" s="25" t="e">
        <f t="shared" si="106"/>
        <v>#VALUE!</v>
      </c>
      <c r="Y184" s="25" t="e">
        <f t="shared" si="106"/>
        <v>#VALUE!</v>
      </c>
      <c r="Z184" s="25" t="e">
        <f t="shared" si="106"/>
        <v>#VALUE!</v>
      </c>
      <c r="AA184" s="25" t="e">
        <f t="shared" si="106"/>
        <v>#VALUE!</v>
      </c>
      <c r="AB184" s="25" t="e">
        <f t="shared" si="106"/>
        <v>#VALUE!</v>
      </c>
      <c r="AC184" s="25" t="e">
        <f t="shared" si="106"/>
        <v>#VALUE!</v>
      </c>
      <c r="AD184" s="25" t="e">
        <f t="shared" si="106"/>
        <v>#VALUE!</v>
      </c>
      <c r="AE184" s="25" t="e">
        <f t="shared" si="106"/>
        <v>#VALUE!</v>
      </c>
      <c r="AF184" s="25" t="e">
        <f t="shared" si="106"/>
        <v>#VALUE!</v>
      </c>
      <c r="AG184" s="25" t="e">
        <f t="shared" si="106"/>
        <v>#VALUE!</v>
      </c>
      <c r="AH184" s="99" t="s">
        <v>34</v>
      </c>
      <c r="AI184" s="110">
        <f t="shared" si="100"/>
        <v>0</v>
      </c>
      <c r="AJ184" s="113"/>
    </row>
    <row r="185" spans="2:38" hidden="1">
      <c r="B185" s="13" t="s">
        <v>41</v>
      </c>
      <c r="C185" s="26" t="e">
        <f t="shared" ref="C185:AG185" si="107">IF(AND(DAY(C170)&gt;=8,DAY(C170)&lt;=14,C171="日",OR(C176="休",C176="雨")),1,0)</f>
        <v>#VALUE!</v>
      </c>
      <c r="D185" s="26" t="e">
        <f t="shared" si="107"/>
        <v>#VALUE!</v>
      </c>
      <c r="E185" s="26" t="e">
        <f t="shared" si="107"/>
        <v>#VALUE!</v>
      </c>
      <c r="F185" s="26" t="e">
        <f t="shared" si="107"/>
        <v>#VALUE!</v>
      </c>
      <c r="G185" s="26" t="e">
        <f t="shared" si="107"/>
        <v>#VALUE!</v>
      </c>
      <c r="H185" s="26" t="e">
        <f t="shared" si="107"/>
        <v>#VALUE!</v>
      </c>
      <c r="I185" s="26" t="e">
        <f t="shared" si="107"/>
        <v>#VALUE!</v>
      </c>
      <c r="J185" s="26" t="e">
        <f t="shared" si="107"/>
        <v>#VALUE!</v>
      </c>
      <c r="K185" s="26" t="e">
        <f t="shared" si="107"/>
        <v>#VALUE!</v>
      </c>
      <c r="L185" s="26" t="e">
        <f t="shared" si="107"/>
        <v>#VALUE!</v>
      </c>
      <c r="M185" s="26" t="e">
        <f t="shared" si="107"/>
        <v>#VALUE!</v>
      </c>
      <c r="N185" s="26" t="e">
        <f t="shared" si="107"/>
        <v>#VALUE!</v>
      </c>
      <c r="O185" s="26" t="e">
        <f t="shared" si="107"/>
        <v>#VALUE!</v>
      </c>
      <c r="P185" s="26" t="e">
        <f t="shared" si="107"/>
        <v>#VALUE!</v>
      </c>
      <c r="Q185" s="26" t="e">
        <f t="shared" si="107"/>
        <v>#VALUE!</v>
      </c>
      <c r="R185" s="26" t="e">
        <f t="shared" si="107"/>
        <v>#VALUE!</v>
      </c>
      <c r="S185" s="26" t="e">
        <f t="shared" si="107"/>
        <v>#VALUE!</v>
      </c>
      <c r="T185" s="26" t="e">
        <f t="shared" si="107"/>
        <v>#VALUE!</v>
      </c>
      <c r="U185" s="26" t="e">
        <f t="shared" si="107"/>
        <v>#VALUE!</v>
      </c>
      <c r="V185" s="26" t="e">
        <f t="shared" si="107"/>
        <v>#VALUE!</v>
      </c>
      <c r="W185" s="26" t="e">
        <f t="shared" si="107"/>
        <v>#VALUE!</v>
      </c>
      <c r="X185" s="26" t="e">
        <f t="shared" si="107"/>
        <v>#VALUE!</v>
      </c>
      <c r="Y185" s="26" t="e">
        <f t="shared" si="107"/>
        <v>#VALUE!</v>
      </c>
      <c r="Z185" s="26" t="e">
        <f t="shared" si="107"/>
        <v>#VALUE!</v>
      </c>
      <c r="AA185" s="26" t="e">
        <f t="shared" si="107"/>
        <v>#VALUE!</v>
      </c>
      <c r="AB185" s="26" t="e">
        <f t="shared" si="107"/>
        <v>#VALUE!</v>
      </c>
      <c r="AC185" s="26" t="e">
        <f t="shared" si="107"/>
        <v>#VALUE!</v>
      </c>
      <c r="AD185" s="26" t="e">
        <f t="shared" si="107"/>
        <v>#VALUE!</v>
      </c>
      <c r="AE185" s="26" t="e">
        <f t="shared" si="107"/>
        <v>#VALUE!</v>
      </c>
      <c r="AF185" s="26" t="e">
        <f t="shared" si="107"/>
        <v>#VALUE!</v>
      </c>
      <c r="AG185" s="26" t="e">
        <f t="shared" si="107"/>
        <v>#VALUE!</v>
      </c>
      <c r="AH185" s="99" t="s">
        <v>35</v>
      </c>
      <c r="AI185" s="110">
        <f t="shared" si="100"/>
        <v>0</v>
      </c>
      <c r="AJ185" s="113"/>
    </row>
    <row r="187" spans="2:38">
      <c r="C187" s="2" t="e">
        <f>YEAR(C190)</f>
        <v>#VALUE!</v>
      </c>
      <c r="D187" s="2" t="e">
        <f>MONTH(C190)</f>
        <v>#VALUE!</v>
      </c>
    </row>
    <row r="188" spans="2:38">
      <c r="B188" s="14" t="s">
        <v>1</v>
      </c>
      <c r="C188" s="28" t="e">
        <f>C190</f>
        <v>#VALUE!</v>
      </c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03"/>
    </row>
    <row r="189" spans="2:38" hidden="1">
      <c r="B189" s="15"/>
      <c r="C189" s="29" t="e">
        <f>DATE($C187,$D187,1)</f>
        <v>#VALUE!</v>
      </c>
      <c r="D189" s="29" t="e">
        <f t="shared" ref="D189:AG189" si="108">C189+1</f>
        <v>#VALUE!</v>
      </c>
      <c r="E189" s="29" t="e">
        <f t="shared" si="108"/>
        <v>#VALUE!</v>
      </c>
      <c r="F189" s="29" t="e">
        <f t="shared" si="108"/>
        <v>#VALUE!</v>
      </c>
      <c r="G189" s="29" t="e">
        <f t="shared" si="108"/>
        <v>#VALUE!</v>
      </c>
      <c r="H189" s="29" t="e">
        <f t="shared" si="108"/>
        <v>#VALUE!</v>
      </c>
      <c r="I189" s="29" t="e">
        <f t="shared" si="108"/>
        <v>#VALUE!</v>
      </c>
      <c r="J189" s="29" t="e">
        <f t="shared" si="108"/>
        <v>#VALUE!</v>
      </c>
      <c r="K189" s="29" t="e">
        <f t="shared" si="108"/>
        <v>#VALUE!</v>
      </c>
      <c r="L189" s="29" t="e">
        <f t="shared" si="108"/>
        <v>#VALUE!</v>
      </c>
      <c r="M189" s="29" t="e">
        <f t="shared" si="108"/>
        <v>#VALUE!</v>
      </c>
      <c r="N189" s="29" t="e">
        <f t="shared" si="108"/>
        <v>#VALUE!</v>
      </c>
      <c r="O189" s="29" t="e">
        <f t="shared" si="108"/>
        <v>#VALUE!</v>
      </c>
      <c r="P189" s="29" t="e">
        <f t="shared" si="108"/>
        <v>#VALUE!</v>
      </c>
      <c r="Q189" s="29" t="e">
        <f t="shared" si="108"/>
        <v>#VALUE!</v>
      </c>
      <c r="R189" s="29" t="e">
        <f t="shared" si="108"/>
        <v>#VALUE!</v>
      </c>
      <c r="S189" s="29" t="e">
        <f t="shared" si="108"/>
        <v>#VALUE!</v>
      </c>
      <c r="T189" s="29" t="e">
        <f t="shared" si="108"/>
        <v>#VALUE!</v>
      </c>
      <c r="U189" s="29" t="e">
        <f t="shared" si="108"/>
        <v>#VALUE!</v>
      </c>
      <c r="V189" s="29" t="e">
        <f t="shared" si="108"/>
        <v>#VALUE!</v>
      </c>
      <c r="W189" s="29" t="e">
        <f t="shared" si="108"/>
        <v>#VALUE!</v>
      </c>
      <c r="X189" s="29" t="e">
        <f t="shared" si="108"/>
        <v>#VALUE!</v>
      </c>
      <c r="Y189" s="29" t="e">
        <f t="shared" si="108"/>
        <v>#VALUE!</v>
      </c>
      <c r="Z189" s="29" t="e">
        <f t="shared" si="108"/>
        <v>#VALUE!</v>
      </c>
      <c r="AA189" s="29" t="e">
        <f t="shared" si="108"/>
        <v>#VALUE!</v>
      </c>
      <c r="AB189" s="29" t="e">
        <f t="shared" si="108"/>
        <v>#VALUE!</v>
      </c>
      <c r="AC189" s="29" t="e">
        <f t="shared" si="108"/>
        <v>#VALUE!</v>
      </c>
      <c r="AD189" s="29" t="e">
        <f t="shared" si="108"/>
        <v>#VALUE!</v>
      </c>
      <c r="AE189" s="29" t="e">
        <f t="shared" si="108"/>
        <v>#VALUE!</v>
      </c>
      <c r="AF189" s="29" t="e">
        <f t="shared" si="108"/>
        <v>#VALUE!</v>
      </c>
      <c r="AG189" s="29" t="e">
        <f t="shared" si="108"/>
        <v>#VALUE!</v>
      </c>
      <c r="AH189" s="100"/>
      <c r="AI189" s="111"/>
    </row>
    <row r="190" spans="2:38">
      <c r="B190" s="16" t="s">
        <v>24</v>
      </c>
      <c r="C190" s="30" t="e">
        <f>IF(EDATE(C169,1)&gt;$G$5,"",EDATE(C169,1))</f>
        <v>#VALUE!</v>
      </c>
      <c r="D190" s="29" t="e">
        <f t="shared" ref="D190:AG190" si="109">IF(D189&gt;$G$5,"",IF(C190=EOMONTH(DATE($C187,$D187,1),0),"",IF(C190="","",C190+1)))</f>
        <v>#VALUE!</v>
      </c>
      <c r="E190" s="29" t="e">
        <f t="shared" si="109"/>
        <v>#VALUE!</v>
      </c>
      <c r="F190" s="29" t="e">
        <f t="shared" si="109"/>
        <v>#VALUE!</v>
      </c>
      <c r="G190" s="29" t="e">
        <f t="shared" si="109"/>
        <v>#VALUE!</v>
      </c>
      <c r="H190" s="29" t="e">
        <f t="shared" si="109"/>
        <v>#VALUE!</v>
      </c>
      <c r="I190" s="29" t="e">
        <f t="shared" si="109"/>
        <v>#VALUE!</v>
      </c>
      <c r="J190" s="29" t="e">
        <f t="shared" si="109"/>
        <v>#VALUE!</v>
      </c>
      <c r="K190" s="29" t="e">
        <f t="shared" si="109"/>
        <v>#VALUE!</v>
      </c>
      <c r="L190" s="29" t="e">
        <f t="shared" si="109"/>
        <v>#VALUE!</v>
      </c>
      <c r="M190" s="29" t="e">
        <f t="shared" si="109"/>
        <v>#VALUE!</v>
      </c>
      <c r="N190" s="29" t="e">
        <f t="shared" si="109"/>
        <v>#VALUE!</v>
      </c>
      <c r="O190" s="29" t="e">
        <f t="shared" si="109"/>
        <v>#VALUE!</v>
      </c>
      <c r="P190" s="29" t="e">
        <f t="shared" si="109"/>
        <v>#VALUE!</v>
      </c>
      <c r="Q190" s="29" t="e">
        <f t="shared" si="109"/>
        <v>#VALUE!</v>
      </c>
      <c r="R190" s="29" t="e">
        <f t="shared" si="109"/>
        <v>#VALUE!</v>
      </c>
      <c r="S190" s="29" t="e">
        <f t="shared" si="109"/>
        <v>#VALUE!</v>
      </c>
      <c r="T190" s="29" t="e">
        <f t="shared" si="109"/>
        <v>#VALUE!</v>
      </c>
      <c r="U190" s="29" t="e">
        <f t="shared" si="109"/>
        <v>#VALUE!</v>
      </c>
      <c r="V190" s="29" t="e">
        <f t="shared" si="109"/>
        <v>#VALUE!</v>
      </c>
      <c r="W190" s="29" t="e">
        <f t="shared" si="109"/>
        <v>#VALUE!</v>
      </c>
      <c r="X190" s="29" t="e">
        <f t="shared" si="109"/>
        <v>#VALUE!</v>
      </c>
      <c r="Y190" s="29" t="e">
        <f t="shared" si="109"/>
        <v>#VALUE!</v>
      </c>
      <c r="Z190" s="29" t="e">
        <f t="shared" si="109"/>
        <v>#VALUE!</v>
      </c>
      <c r="AA190" s="29" t="e">
        <f t="shared" si="109"/>
        <v>#VALUE!</v>
      </c>
      <c r="AB190" s="29" t="e">
        <f t="shared" si="109"/>
        <v>#VALUE!</v>
      </c>
      <c r="AC190" s="29" t="e">
        <f t="shared" si="109"/>
        <v>#VALUE!</v>
      </c>
      <c r="AD190" s="29" t="e">
        <f t="shared" si="109"/>
        <v>#VALUE!</v>
      </c>
      <c r="AE190" s="29" t="e">
        <f t="shared" si="109"/>
        <v>#VALUE!</v>
      </c>
      <c r="AF190" s="29" t="e">
        <f t="shared" si="109"/>
        <v>#VALUE!</v>
      </c>
      <c r="AG190" s="29" t="e">
        <f t="shared" si="109"/>
        <v>#VALUE!</v>
      </c>
      <c r="AH190" s="95" t="s">
        <v>25</v>
      </c>
      <c r="AI190" s="105">
        <f>+COUNTIFS(C191:AG191,"土",C192:AG192,"")+COUNTIFS(C191:AG191,"日",C192:AG192,"")</f>
        <v>0</v>
      </c>
    </row>
    <row r="191" spans="2:38">
      <c r="B191" s="7" t="s">
        <v>26</v>
      </c>
      <c r="C191" s="20" t="str">
        <f t="shared" ref="C191:AG191" si="110">IFERROR(TEXT(WEEKDAY(+C190),"aaa"),"")</f>
        <v/>
      </c>
      <c r="D191" s="20" t="str">
        <f t="shared" si="110"/>
        <v/>
      </c>
      <c r="E191" s="20" t="str">
        <f t="shared" si="110"/>
        <v/>
      </c>
      <c r="F191" s="20" t="str">
        <f t="shared" si="110"/>
        <v/>
      </c>
      <c r="G191" s="20" t="str">
        <f t="shared" si="110"/>
        <v/>
      </c>
      <c r="H191" s="20" t="str">
        <f t="shared" si="110"/>
        <v/>
      </c>
      <c r="I191" s="20" t="str">
        <f t="shared" si="110"/>
        <v/>
      </c>
      <c r="J191" s="20" t="str">
        <f t="shared" si="110"/>
        <v/>
      </c>
      <c r="K191" s="20" t="str">
        <f t="shared" si="110"/>
        <v/>
      </c>
      <c r="L191" s="20" t="str">
        <f t="shared" si="110"/>
        <v/>
      </c>
      <c r="M191" s="20" t="str">
        <f t="shared" si="110"/>
        <v/>
      </c>
      <c r="N191" s="20" t="str">
        <f t="shared" si="110"/>
        <v/>
      </c>
      <c r="O191" s="20" t="str">
        <f t="shared" si="110"/>
        <v/>
      </c>
      <c r="P191" s="20" t="str">
        <f t="shared" si="110"/>
        <v/>
      </c>
      <c r="Q191" s="20" t="str">
        <f t="shared" si="110"/>
        <v/>
      </c>
      <c r="R191" s="20" t="str">
        <f t="shared" si="110"/>
        <v/>
      </c>
      <c r="S191" s="20" t="str">
        <f t="shared" si="110"/>
        <v/>
      </c>
      <c r="T191" s="20" t="str">
        <f t="shared" si="110"/>
        <v/>
      </c>
      <c r="U191" s="20" t="str">
        <f t="shared" si="110"/>
        <v/>
      </c>
      <c r="V191" s="20" t="str">
        <f t="shared" si="110"/>
        <v/>
      </c>
      <c r="W191" s="20" t="str">
        <f t="shared" si="110"/>
        <v/>
      </c>
      <c r="X191" s="20" t="str">
        <f t="shared" si="110"/>
        <v/>
      </c>
      <c r="Y191" s="20" t="str">
        <f t="shared" si="110"/>
        <v/>
      </c>
      <c r="Z191" s="20" t="str">
        <f t="shared" si="110"/>
        <v/>
      </c>
      <c r="AA191" s="20" t="str">
        <f t="shared" si="110"/>
        <v/>
      </c>
      <c r="AB191" s="20" t="str">
        <f t="shared" si="110"/>
        <v/>
      </c>
      <c r="AC191" s="20" t="str">
        <f t="shared" si="110"/>
        <v/>
      </c>
      <c r="AD191" s="20" t="str">
        <f t="shared" si="110"/>
        <v/>
      </c>
      <c r="AE191" s="20" t="str">
        <f t="shared" si="110"/>
        <v/>
      </c>
      <c r="AF191" s="20" t="str">
        <f t="shared" si="110"/>
        <v/>
      </c>
      <c r="AG191" s="20" t="str">
        <f t="shared" si="110"/>
        <v/>
      </c>
      <c r="AH191" s="95" t="s">
        <v>12</v>
      </c>
      <c r="AI191" s="105">
        <f>+COUNTIF(C192:AG192,"夏休")+COUNTIF(C192:AG192,"冬休")+COUNTIF(C192:AG192,"中止")</f>
        <v>0</v>
      </c>
    </row>
    <row r="192" spans="2:38" ht="13.5" customHeight="1">
      <c r="B192" s="8" t="s">
        <v>27</v>
      </c>
      <c r="C192" s="21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88"/>
      <c r="AH192" s="96" t="s">
        <v>4</v>
      </c>
      <c r="AI192" s="106">
        <f>COUNT(C190:AG190)-AI191</f>
        <v>0</v>
      </c>
    </row>
    <row r="193" spans="2:38" ht="13.5" customHeight="1">
      <c r="B193" s="9"/>
      <c r="C193" s="21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88"/>
      <c r="AH193" s="96" t="s">
        <v>29</v>
      </c>
      <c r="AI193" s="106">
        <f>+COUNTIF(C194:AG195,"休")</f>
        <v>0</v>
      </c>
      <c r="AJ193" s="113" t="e">
        <f>IF(AI194&gt;0.285,"",IF(AI193&lt;AI190,"←計画日数が足りません",""))</f>
        <v>#DIV/0!</v>
      </c>
    </row>
    <row r="194" spans="2:38" ht="13.5" customHeight="1">
      <c r="B194" s="10" t="s">
        <v>2</v>
      </c>
      <c r="C194" s="22"/>
      <c r="D194" s="35"/>
      <c r="E194" s="35"/>
      <c r="F194" s="36"/>
      <c r="G194" s="35"/>
      <c r="H194" s="35"/>
      <c r="I194" s="35"/>
      <c r="J194" s="35"/>
      <c r="K194" s="35"/>
      <c r="L194" s="35"/>
      <c r="M194" s="36"/>
      <c r="N194" s="35"/>
      <c r="O194" s="35"/>
      <c r="P194" s="35"/>
      <c r="Q194" s="35"/>
      <c r="R194" s="35"/>
      <c r="S194" s="35"/>
      <c r="T194" s="36"/>
      <c r="U194" s="35"/>
      <c r="V194" s="35"/>
      <c r="W194" s="35"/>
      <c r="X194" s="35"/>
      <c r="Y194" s="35"/>
      <c r="Z194" s="35"/>
      <c r="AA194" s="36"/>
      <c r="AB194" s="35"/>
      <c r="AC194" s="35"/>
      <c r="AD194" s="35"/>
      <c r="AE194" s="35"/>
      <c r="AF194" s="35"/>
      <c r="AG194" s="89"/>
      <c r="AH194" s="96" t="s">
        <v>30</v>
      </c>
      <c r="AI194" s="107" t="e">
        <f>+AI193/AI192</f>
        <v>#DIV/0!</v>
      </c>
    </row>
    <row r="195" spans="2:38">
      <c r="B195" s="10"/>
      <c r="C195" s="22"/>
      <c r="D195" s="35"/>
      <c r="E195" s="35"/>
      <c r="F195" s="36"/>
      <c r="G195" s="35"/>
      <c r="H195" s="35"/>
      <c r="I195" s="35"/>
      <c r="J195" s="35"/>
      <c r="K195" s="35"/>
      <c r="L195" s="35"/>
      <c r="M195" s="36"/>
      <c r="N195" s="35"/>
      <c r="O195" s="35"/>
      <c r="P195" s="35"/>
      <c r="Q195" s="35"/>
      <c r="R195" s="35"/>
      <c r="S195" s="35"/>
      <c r="T195" s="36"/>
      <c r="U195" s="35"/>
      <c r="V195" s="35"/>
      <c r="W195" s="35"/>
      <c r="X195" s="35"/>
      <c r="Y195" s="35"/>
      <c r="Z195" s="35"/>
      <c r="AA195" s="36"/>
      <c r="AB195" s="35"/>
      <c r="AC195" s="35"/>
      <c r="AD195" s="35"/>
      <c r="AE195" s="35"/>
      <c r="AF195" s="35"/>
      <c r="AG195" s="89"/>
      <c r="AH195" s="96" t="s">
        <v>7</v>
      </c>
      <c r="AI195" s="106">
        <f>+COUNTA(C196:AG197)</f>
        <v>0</v>
      </c>
    </row>
    <row r="196" spans="2:38">
      <c r="B196" s="11" t="s">
        <v>17</v>
      </c>
      <c r="C196" s="23"/>
      <c r="D196" s="36"/>
      <c r="E196" s="36"/>
      <c r="F196" s="44"/>
      <c r="G196" s="36"/>
      <c r="H196" s="36"/>
      <c r="I196" s="36"/>
      <c r="J196" s="36"/>
      <c r="K196" s="36"/>
      <c r="L196" s="36"/>
      <c r="M196" s="44"/>
      <c r="N196" s="36"/>
      <c r="O196" s="36"/>
      <c r="P196" s="36"/>
      <c r="Q196" s="36"/>
      <c r="R196" s="36"/>
      <c r="S196" s="36"/>
      <c r="T196" s="44"/>
      <c r="U196" s="36"/>
      <c r="V196" s="36"/>
      <c r="W196" s="36"/>
      <c r="X196" s="36"/>
      <c r="Y196" s="36"/>
      <c r="Z196" s="36"/>
      <c r="AA196" s="44"/>
      <c r="AB196" s="36"/>
      <c r="AC196" s="36"/>
      <c r="AD196" s="36"/>
      <c r="AE196" s="36"/>
      <c r="AF196" s="36"/>
      <c r="AG196" s="90"/>
      <c r="AH196" s="97" t="s">
        <v>31</v>
      </c>
      <c r="AI196" s="108" t="e">
        <f>+AI195/AI192</f>
        <v>#DIV/0!</v>
      </c>
      <c r="AL196" s="2">
        <f>+COUNTIF(C194:AG195,"休")</f>
        <v>0</v>
      </c>
    </row>
    <row r="197" spans="2:38">
      <c r="B197" s="12"/>
      <c r="C197" s="24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91"/>
      <c r="AH197" s="98" t="s">
        <v>6</v>
      </c>
      <c r="AI197" s="109" t="str">
        <f>IF(7&gt;AI192,"対象外",IF(OR(AI196&gt;=0.285,AI195&gt;=AI190),"OK","NG"))</f>
        <v>対象外</v>
      </c>
      <c r="AJ197" s="113" t="str">
        <f>IF(AI197="対象外","←７日間に満たない期間は達成判定の対象外",IF(AI197="NG","←月単位未達成","←月単位達成"))</f>
        <v>←７日間に満たない期間は達成判定の対象外</v>
      </c>
      <c r="AL197" s="114" t="str">
        <f>IF(7&gt;AI192,"対象外",IF(AL196&gt;=AI190,"OK","NG"))</f>
        <v>対象外</v>
      </c>
    </row>
    <row r="198" spans="2:38" hidden="1">
      <c r="B198" s="13" t="s">
        <v>32</v>
      </c>
      <c r="C198" s="25" t="e">
        <f t="shared" ref="C198:AG198" si="111">IF(AND(DAY(C190)&gt;=22,DAY(C190)&lt;=28,C191="土"),1,0)</f>
        <v>#VALUE!</v>
      </c>
      <c r="D198" s="25" t="e">
        <f t="shared" si="111"/>
        <v>#VALUE!</v>
      </c>
      <c r="E198" s="25" t="e">
        <f t="shared" si="111"/>
        <v>#VALUE!</v>
      </c>
      <c r="F198" s="25" t="e">
        <f t="shared" si="111"/>
        <v>#VALUE!</v>
      </c>
      <c r="G198" s="25" t="e">
        <f t="shared" si="111"/>
        <v>#VALUE!</v>
      </c>
      <c r="H198" s="25" t="e">
        <f t="shared" si="111"/>
        <v>#VALUE!</v>
      </c>
      <c r="I198" s="25" t="e">
        <f t="shared" si="111"/>
        <v>#VALUE!</v>
      </c>
      <c r="J198" s="25" t="e">
        <f t="shared" si="111"/>
        <v>#VALUE!</v>
      </c>
      <c r="K198" s="25" t="e">
        <f t="shared" si="111"/>
        <v>#VALUE!</v>
      </c>
      <c r="L198" s="25" t="e">
        <f t="shared" si="111"/>
        <v>#VALUE!</v>
      </c>
      <c r="M198" s="25" t="e">
        <f t="shared" si="111"/>
        <v>#VALUE!</v>
      </c>
      <c r="N198" s="25" t="e">
        <f t="shared" si="111"/>
        <v>#VALUE!</v>
      </c>
      <c r="O198" s="25" t="e">
        <f t="shared" si="111"/>
        <v>#VALUE!</v>
      </c>
      <c r="P198" s="25" t="e">
        <f t="shared" si="111"/>
        <v>#VALUE!</v>
      </c>
      <c r="Q198" s="25" t="e">
        <f t="shared" si="111"/>
        <v>#VALUE!</v>
      </c>
      <c r="R198" s="25" t="e">
        <f t="shared" si="111"/>
        <v>#VALUE!</v>
      </c>
      <c r="S198" s="25" t="e">
        <f t="shared" si="111"/>
        <v>#VALUE!</v>
      </c>
      <c r="T198" s="25" t="e">
        <f t="shared" si="111"/>
        <v>#VALUE!</v>
      </c>
      <c r="U198" s="25" t="e">
        <f t="shared" si="111"/>
        <v>#VALUE!</v>
      </c>
      <c r="V198" s="25" t="e">
        <f t="shared" si="111"/>
        <v>#VALUE!</v>
      </c>
      <c r="W198" s="25" t="e">
        <f t="shared" si="111"/>
        <v>#VALUE!</v>
      </c>
      <c r="X198" s="25" t="e">
        <f t="shared" si="111"/>
        <v>#VALUE!</v>
      </c>
      <c r="Y198" s="25" t="e">
        <f t="shared" si="111"/>
        <v>#VALUE!</v>
      </c>
      <c r="Z198" s="25" t="e">
        <f t="shared" si="111"/>
        <v>#VALUE!</v>
      </c>
      <c r="AA198" s="25" t="e">
        <f t="shared" si="111"/>
        <v>#VALUE!</v>
      </c>
      <c r="AB198" s="25" t="e">
        <f t="shared" si="111"/>
        <v>#VALUE!</v>
      </c>
      <c r="AC198" s="25" t="e">
        <f t="shared" si="111"/>
        <v>#VALUE!</v>
      </c>
      <c r="AD198" s="25" t="e">
        <f t="shared" si="111"/>
        <v>#VALUE!</v>
      </c>
      <c r="AE198" s="25" t="e">
        <f t="shared" si="111"/>
        <v>#VALUE!</v>
      </c>
      <c r="AF198" s="25" t="e">
        <f t="shared" si="111"/>
        <v>#VALUE!</v>
      </c>
      <c r="AG198" s="25" t="e">
        <f t="shared" si="111"/>
        <v>#VALUE!</v>
      </c>
      <c r="AH198" s="99" t="s">
        <v>34</v>
      </c>
      <c r="AI198" s="110">
        <f t="shared" ref="AI198:AI205" si="112">_xlfn.AGGREGATE(9,6,C198:AG198)</f>
        <v>0</v>
      </c>
      <c r="AJ198" s="113"/>
    </row>
    <row r="199" spans="2:38" hidden="1">
      <c r="B199" s="13" t="s">
        <v>13</v>
      </c>
      <c r="C199" s="26" t="e">
        <f t="shared" ref="C199:AG199" si="113">IF(AND(DAY(C190)&gt;=22,DAY(C190)&lt;=28,C191="土",OR(C196="休",C196="雨")),1,0)</f>
        <v>#VALUE!</v>
      </c>
      <c r="D199" s="26" t="e">
        <f t="shared" si="113"/>
        <v>#VALUE!</v>
      </c>
      <c r="E199" s="26" t="e">
        <f t="shared" si="113"/>
        <v>#VALUE!</v>
      </c>
      <c r="F199" s="26" t="e">
        <f t="shared" si="113"/>
        <v>#VALUE!</v>
      </c>
      <c r="G199" s="26" t="e">
        <f t="shared" si="113"/>
        <v>#VALUE!</v>
      </c>
      <c r="H199" s="26" t="e">
        <f t="shared" si="113"/>
        <v>#VALUE!</v>
      </c>
      <c r="I199" s="26" t="e">
        <f t="shared" si="113"/>
        <v>#VALUE!</v>
      </c>
      <c r="J199" s="26" t="e">
        <f t="shared" si="113"/>
        <v>#VALUE!</v>
      </c>
      <c r="K199" s="26" t="e">
        <f t="shared" si="113"/>
        <v>#VALUE!</v>
      </c>
      <c r="L199" s="26" t="e">
        <f t="shared" si="113"/>
        <v>#VALUE!</v>
      </c>
      <c r="M199" s="26" t="e">
        <f t="shared" si="113"/>
        <v>#VALUE!</v>
      </c>
      <c r="N199" s="26" t="e">
        <f t="shared" si="113"/>
        <v>#VALUE!</v>
      </c>
      <c r="O199" s="26" t="e">
        <f t="shared" si="113"/>
        <v>#VALUE!</v>
      </c>
      <c r="P199" s="26" t="e">
        <f t="shared" si="113"/>
        <v>#VALUE!</v>
      </c>
      <c r="Q199" s="26" t="e">
        <f t="shared" si="113"/>
        <v>#VALUE!</v>
      </c>
      <c r="R199" s="26" t="e">
        <f t="shared" si="113"/>
        <v>#VALUE!</v>
      </c>
      <c r="S199" s="26" t="e">
        <f t="shared" si="113"/>
        <v>#VALUE!</v>
      </c>
      <c r="T199" s="26" t="e">
        <f t="shared" si="113"/>
        <v>#VALUE!</v>
      </c>
      <c r="U199" s="26" t="e">
        <f t="shared" si="113"/>
        <v>#VALUE!</v>
      </c>
      <c r="V199" s="26" t="e">
        <f t="shared" si="113"/>
        <v>#VALUE!</v>
      </c>
      <c r="W199" s="26" t="e">
        <f t="shared" si="113"/>
        <v>#VALUE!</v>
      </c>
      <c r="X199" s="26" t="e">
        <f t="shared" si="113"/>
        <v>#VALUE!</v>
      </c>
      <c r="Y199" s="26" t="e">
        <f t="shared" si="113"/>
        <v>#VALUE!</v>
      </c>
      <c r="Z199" s="26" t="e">
        <f t="shared" si="113"/>
        <v>#VALUE!</v>
      </c>
      <c r="AA199" s="26" t="e">
        <f t="shared" si="113"/>
        <v>#VALUE!</v>
      </c>
      <c r="AB199" s="26" t="e">
        <f t="shared" si="113"/>
        <v>#VALUE!</v>
      </c>
      <c r="AC199" s="26" t="e">
        <f t="shared" si="113"/>
        <v>#VALUE!</v>
      </c>
      <c r="AD199" s="26" t="e">
        <f t="shared" si="113"/>
        <v>#VALUE!</v>
      </c>
      <c r="AE199" s="26" t="e">
        <f t="shared" si="113"/>
        <v>#VALUE!</v>
      </c>
      <c r="AF199" s="26" t="e">
        <f t="shared" si="113"/>
        <v>#VALUE!</v>
      </c>
      <c r="AG199" s="26" t="e">
        <f t="shared" si="113"/>
        <v>#VALUE!</v>
      </c>
      <c r="AH199" s="99" t="s">
        <v>35</v>
      </c>
      <c r="AI199" s="110">
        <f t="shared" si="112"/>
        <v>0</v>
      </c>
      <c r="AJ199" s="113"/>
    </row>
    <row r="200" spans="2:38" hidden="1">
      <c r="B200" s="13" t="s">
        <v>37</v>
      </c>
      <c r="C200" s="25" t="e">
        <f t="shared" ref="C200:AG200" si="114">IF(AND(DAY(C190)&gt;=8,DAY(C190)&lt;=14,C191="土"),1,0)</f>
        <v>#VALUE!</v>
      </c>
      <c r="D200" s="25" t="e">
        <f t="shared" si="114"/>
        <v>#VALUE!</v>
      </c>
      <c r="E200" s="25" t="e">
        <f t="shared" si="114"/>
        <v>#VALUE!</v>
      </c>
      <c r="F200" s="25" t="e">
        <f t="shared" si="114"/>
        <v>#VALUE!</v>
      </c>
      <c r="G200" s="25" t="e">
        <f t="shared" si="114"/>
        <v>#VALUE!</v>
      </c>
      <c r="H200" s="25" t="e">
        <f t="shared" si="114"/>
        <v>#VALUE!</v>
      </c>
      <c r="I200" s="25" t="e">
        <f t="shared" si="114"/>
        <v>#VALUE!</v>
      </c>
      <c r="J200" s="25" t="e">
        <f t="shared" si="114"/>
        <v>#VALUE!</v>
      </c>
      <c r="K200" s="25" t="e">
        <f t="shared" si="114"/>
        <v>#VALUE!</v>
      </c>
      <c r="L200" s="25" t="e">
        <f t="shared" si="114"/>
        <v>#VALUE!</v>
      </c>
      <c r="M200" s="25" t="e">
        <f t="shared" si="114"/>
        <v>#VALUE!</v>
      </c>
      <c r="N200" s="25" t="e">
        <f t="shared" si="114"/>
        <v>#VALUE!</v>
      </c>
      <c r="O200" s="25" t="e">
        <f t="shared" si="114"/>
        <v>#VALUE!</v>
      </c>
      <c r="P200" s="25" t="e">
        <f t="shared" si="114"/>
        <v>#VALUE!</v>
      </c>
      <c r="Q200" s="25" t="e">
        <f t="shared" si="114"/>
        <v>#VALUE!</v>
      </c>
      <c r="R200" s="25" t="e">
        <f t="shared" si="114"/>
        <v>#VALUE!</v>
      </c>
      <c r="S200" s="25" t="e">
        <f t="shared" si="114"/>
        <v>#VALUE!</v>
      </c>
      <c r="T200" s="25" t="e">
        <f t="shared" si="114"/>
        <v>#VALUE!</v>
      </c>
      <c r="U200" s="25" t="e">
        <f t="shared" si="114"/>
        <v>#VALUE!</v>
      </c>
      <c r="V200" s="25" t="e">
        <f t="shared" si="114"/>
        <v>#VALUE!</v>
      </c>
      <c r="W200" s="25" t="e">
        <f t="shared" si="114"/>
        <v>#VALUE!</v>
      </c>
      <c r="X200" s="25" t="e">
        <f t="shared" si="114"/>
        <v>#VALUE!</v>
      </c>
      <c r="Y200" s="25" t="e">
        <f t="shared" si="114"/>
        <v>#VALUE!</v>
      </c>
      <c r="Z200" s="25" t="e">
        <f t="shared" si="114"/>
        <v>#VALUE!</v>
      </c>
      <c r="AA200" s="25" t="e">
        <f t="shared" si="114"/>
        <v>#VALUE!</v>
      </c>
      <c r="AB200" s="25" t="e">
        <f t="shared" si="114"/>
        <v>#VALUE!</v>
      </c>
      <c r="AC200" s="25" t="e">
        <f t="shared" si="114"/>
        <v>#VALUE!</v>
      </c>
      <c r="AD200" s="25" t="e">
        <f t="shared" si="114"/>
        <v>#VALUE!</v>
      </c>
      <c r="AE200" s="25" t="e">
        <f t="shared" si="114"/>
        <v>#VALUE!</v>
      </c>
      <c r="AF200" s="25" t="e">
        <f t="shared" si="114"/>
        <v>#VALUE!</v>
      </c>
      <c r="AG200" s="25" t="e">
        <f t="shared" si="114"/>
        <v>#VALUE!</v>
      </c>
      <c r="AH200" s="99" t="s">
        <v>34</v>
      </c>
      <c r="AI200" s="110">
        <f t="shared" si="112"/>
        <v>0</v>
      </c>
      <c r="AJ200" s="113"/>
    </row>
    <row r="201" spans="2:38" hidden="1">
      <c r="B201" s="13" t="s">
        <v>38</v>
      </c>
      <c r="C201" s="26" t="e">
        <f t="shared" ref="C201:AG201" si="115">IF(AND(DAY(C190)&gt;=8,DAY(C190)&lt;=14,C191="土",OR(C196="休",C196="雨")),1,0)</f>
        <v>#VALUE!</v>
      </c>
      <c r="D201" s="26" t="e">
        <f t="shared" si="115"/>
        <v>#VALUE!</v>
      </c>
      <c r="E201" s="26" t="e">
        <f t="shared" si="115"/>
        <v>#VALUE!</v>
      </c>
      <c r="F201" s="26" t="e">
        <f t="shared" si="115"/>
        <v>#VALUE!</v>
      </c>
      <c r="G201" s="26" t="e">
        <f t="shared" si="115"/>
        <v>#VALUE!</v>
      </c>
      <c r="H201" s="26" t="e">
        <f t="shared" si="115"/>
        <v>#VALUE!</v>
      </c>
      <c r="I201" s="26" t="e">
        <f t="shared" si="115"/>
        <v>#VALUE!</v>
      </c>
      <c r="J201" s="26" t="e">
        <f t="shared" si="115"/>
        <v>#VALUE!</v>
      </c>
      <c r="K201" s="26" t="e">
        <f t="shared" si="115"/>
        <v>#VALUE!</v>
      </c>
      <c r="L201" s="26" t="e">
        <f t="shared" si="115"/>
        <v>#VALUE!</v>
      </c>
      <c r="M201" s="26" t="e">
        <f t="shared" si="115"/>
        <v>#VALUE!</v>
      </c>
      <c r="N201" s="26" t="e">
        <f t="shared" si="115"/>
        <v>#VALUE!</v>
      </c>
      <c r="O201" s="26" t="e">
        <f t="shared" si="115"/>
        <v>#VALUE!</v>
      </c>
      <c r="P201" s="26" t="e">
        <f t="shared" si="115"/>
        <v>#VALUE!</v>
      </c>
      <c r="Q201" s="26" t="e">
        <f t="shared" si="115"/>
        <v>#VALUE!</v>
      </c>
      <c r="R201" s="26" t="e">
        <f t="shared" si="115"/>
        <v>#VALUE!</v>
      </c>
      <c r="S201" s="26" t="e">
        <f t="shared" si="115"/>
        <v>#VALUE!</v>
      </c>
      <c r="T201" s="26" t="e">
        <f t="shared" si="115"/>
        <v>#VALUE!</v>
      </c>
      <c r="U201" s="26" t="e">
        <f t="shared" si="115"/>
        <v>#VALUE!</v>
      </c>
      <c r="V201" s="26" t="e">
        <f t="shared" si="115"/>
        <v>#VALUE!</v>
      </c>
      <c r="W201" s="26" t="e">
        <f t="shared" si="115"/>
        <v>#VALUE!</v>
      </c>
      <c r="X201" s="26" t="e">
        <f t="shared" si="115"/>
        <v>#VALUE!</v>
      </c>
      <c r="Y201" s="26" t="e">
        <f t="shared" si="115"/>
        <v>#VALUE!</v>
      </c>
      <c r="Z201" s="26" t="e">
        <f t="shared" si="115"/>
        <v>#VALUE!</v>
      </c>
      <c r="AA201" s="26" t="e">
        <f t="shared" si="115"/>
        <v>#VALUE!</v>
      </c>
      <c r="AB201" s="26" t="e">
        <f t="shared" si="115"/>
        <v>#VALUE!</v>
      </c>
      <c r="AC201" s="26" t="e">
        <f t="shared" si="115"/>
        <v>#VALUE!</v>
      </c>
      <c r="AD201" s="26" t="e">
        <f t="shared" si="115"/>
        <v>#VALUE!</v>
      </c>
      <c r="AE201" s="26" t="e">
        <f t="shared" si="115"/>
        <v>#VALUE!</v>
      </c>
      <c r="AF201" s="26" t="e">
        <f t="shared" si="115"/>
        <v>#VALUE!</v>
      </c>
      <c r="AG201" s="26" t="e">
        <f t="shared" si="115"/>
        <v>#VALUE!</v>
      </c>
      <c r="AH201" s="99" t="s">
        <v>35</v>
      </c>
      <c r="AI201" s="110">
        <f t="shared" si="112"/>
        <v>0</v>
      </c>
      <c r="AJ201" s="113"/>
    </row>
    <row r="202" spans="2:38" hidden="1">
      <c r="B202" s="13" t="s">
        <v>33</v>
      </c>
      <c r="C202" s="25" t="e">
        <f t="shared" ref="C202:AG202" si="116">IF(AND(DAY(C190)&gt;=22,DAY(C190)&lt;=28,C191="日"),1,0)</f>
        <v>#VALUE!</v>
      </c>
      <c r="D202" s="25" t="e">
        <f t="shared" si="116"/>
        <v>#VALUE!</v>
      </c>
      <c r="E202" s="25" t="e">
        <f t="shared" si="116"/>
        <v>#VALUE!</v>
      </c>
      <c r="F202" s="25" t="e">
        <f t="shared" si="116"/>
        <v>#VALUE!</v>
      </c>
      <c r="G202" s="25" t="e">
        <f t="shared" si="116"/>
        <v>#VALUE!</v>
      </c>
      <c r="H202" s="25" t="e">
        <f t="shared" si="116"/>
        <v>#VALUE!</v>
      </c>
      <c r="I202" s="25" t="e">
        <f t="shared" si="116"/>
        <v>#VALUE!</v>
      </c>
      <c r="J202" s="25" t="e">
        <f t="shared" si="116"/>
        <v>#VALUE!</v>
      </c>
      <c r="K202" s="25" t="e">
        <f t="shared" si="116"/>
        <v>#VALUE!</v>
      </c>
      <c r="L202" s="25" t="e">
        <f t="shared" si="116"/>
        <v>#VALUE!</v>
      </c>
      <c r="M202" s="25" t="e">
        <f t="shared" si="116"/>
        <v>#VALUE!</v>
      </c>
      <c r="N202" s="25" t="e">
        <f t="shared" si="116"/>
        <v>#VALUE!</v>
      </c>
      <c r="O202" s="25" t="e">
        <f t="shared" si="116"/>
        <v>#VALUE!</v>
      </c>
      <c r="P202" s="25" t="e">
        <f t="shared" si="116"/>
        <v>#VALUE!</v>
      </c>
      <c r="Q202" s="25" t="e">
        <f t="shared" si="116"/>
        <v>#VALUE!</v>
      </c>
      <c r="R202" s="25" t="e">
        <f t="shared" si="116"/>
        <v>#VALUE!</v>
      </c>
      <c r="S202" s="25" t="e">
        <f t="shared" si="116"/>
        <v>#VALUE!</v>
      </c>
      <c r="T202" s="25" t="e">
        <f t="shared" si="116"/>
        <v>#VALUE!</v>
      </c>
      <c r="U202" s="25" t="e">
        <f t="shared" si="116"/>
        <v>#VALUE!</v>
      </c>
      <c r="V202" s="25" t="e">
        <f t="shared" si="116"/>
        <v>#VALUE!</v>
      </c>
      <c r="W202" s="25" t="e">
        <f t="shared" si="116"/>
        <v>#VALUE!</v>
      </c>
      <c r="X202" s="25" t="e">
        <f t="shared" si="116"/>
        <v>#VALUE!</v>
      </c>
      <c r="Y202" s="25" t="e">
        <f t="shared" si="116"/>
        <v>#VALUE!</v>
      </c>
      <c r="Z202" s="25" t="e">
        <f t="shared" si="116"/>
        <v>#VALUE!</v>
      </c>
      <c r="AA202" s="25" t="e">
        <f t="shared" si="116"/>
        <v>#VALUE!</v>
      </c>
      <c r="AB202" s="25" t="e">
        <f t="shared" si="116"/>
        <v>#VALUE!</v>
      </c>
      <c r="AC202" s="25" t="e">
        <f t="shared" si="116"/>
        <v>#VALUE!</v>
      </c>
      <c r="AD202" s="25" t="e">
        <f t="shared" si="116"/>
        <v>#VALUE!</v>
      </c>
      <c r="AE202" s="25" t="e">
        <f t="shared" si="116"/>
        <v>#VALUE!</v>
      </c>
      <c r="AF202" s="25" t="e">
        <f t="shared" si="116"/>
        <v>#VALUE!</v>
      </c>
      <c r="AG202" s="25" t="e">
        <f t="shared" si="116"/>
        <v>#VALUE!</v>
      </c>
      <c r="AH202" s="99" t="s">
        <v>34</v>
      </c>
      <c r="AI202" s="110">
        <f t="shared" si="112"/>
        <v>0</v>
      </c>
      <c r="AJ202" s="113"/>
    </row>
    <row r="203" spans="2:38" hidden="1">
      <c r="B203" s="13" t="s">
        <v>39</v>
      </c>
      <c r="C203" s="26" t="e">
        <f t="shared" ref="C203:AG203" si="117">IF(AND(DAY(C190)&gt;=22,DAY(C190)&lt;=28,C191="日",OR(C196="休",C196="雨")),1,0)</f>
        <v>#VALUE!</v>
      </c>
      <c r="D203" s="26" t="e">
        <f t="shared" si="117"/>
        <v>#VALUE!</v>
      </c>
      <c r="E203" s="26" t="e">
        <f t="shared" si="117"/>
        <v>#VALUE!</v>
      </c>
      <c r="F203" s="26" t="e">
        <f t="shared" si="117"/>
        <v>#VALUE!</v>
      </c>
      <c r="G203" s="26" t="e">
        <f t="shared" si="117"/>
        <v>#VALUE!</v>
      </c>
      <c r="H203" s="26" t="e">
        <f t="shared" si="117"/>
        <v>#VALUE!</v>
      </c>
      <c r="I203" s="26" t="e">
        <f t="shared" si="117"/>
        <v>#VALUE!</v>
      </c>
      <c r="J203" s="26" t="e">
        <f t="shared" si="117"/>
        <v>#VALUE!</v>
      </c>
      <c r="K203" s="26" t="e">
        <f t="shared" si="117"/>
        <v>#VALUE!</v>
      </c>
      <c r="L203" s="26" t="e">
        <f t="shared" si="117"/>
        <v>#VALUE!</v>
      </c>
      <c r="M203" s="26" t="e">
        <f t="shared" si="117"/>
        <v>#VALUE!</v>
      </c>
      <c r="N203" s="26" t="e">
        <f t="shared" si="117"/>
        <v>#VALUE!</v>
      </c>
      <c r="O203" s="26" t="e">
        <f t="shared" si="117"/>
        <v>#VALUE!</v>
      </c>
      <c r="P203" s="26" t="e">
        <f t="shared" si="117"/>
        <v>#VALUE!</v>
      </c>
      <c r="Q203" s="26" t="e">
        <f t="shared" si="117"/>
        <v>#VALUE!</v>
      </c>
      <c r="R203" s="26" t="e">
        <f t="shared" si="117"/>
        <v>#VALUE!</v>
      </c>
      <c r="S203" s="26" t="e">
        <f t="shared" si="117"/>
        <v>#VALUE!</v>
      </c>
      <c r="T203" s="26" t="e">
        <f t="shared" si="117"/>
        <v>#VALUE!</v>
      </c>
      <c r="U203" s="26" t="e">
        <f t="shared" si="117"/>
        <v>#VALUE!</v>
      </c>
      <c r="V203" s="26" t="e">
        <f t="shared" si="117"/>
        <v>#VALUE!</v>
      </c>
      <c r="W203" s="26" t="e">
        <f t="shared" si="117"/>
        <v>#VALUE!</v>
      </c>
      <c r="X203" s="26" t="e">
        <f t="shared" si="117"/>
        <v>#VALUE!</v>
      </c>
      <c r="Y203" s="26" t="e">
        <f t="shared" si="117"/>
        <v>#VALUE!</v>
      </c>
      <c r="Z203" s="26" t="e">
        <f t="shared" si="117"/>
        <v>#VALUE!</v>
      </c>
      <c r="AA203" s="26" t="e">
        <f t="shared" si="117"/>
        <v>#VALUE!</v>
      </c>
      <c r="AB203" s="26" t="e">
        <f t="shared" si="117"/>
        <v>#VALUE!</v>
      </c>
      <c r="AC203" s="26" t="e">
        <f t="shared" si="117"/>
        <v>#VALUE!</v>
      </c>
      <c r="AD203" s="26" t="e">
        <f t="shared" si="117"/>
        <v>#VALUE!</v>
      </c>
      <c r="AE203" s="26" t="e">
        <f t="shared" si="117"/>
        <v>#VALUE!</v>
      </c>
      <c r="AF203" s="26" t="e">
        <f t="shared" si="117"/>
        <v>#VALUE!</v>
      </c>
      <c r="AG203" s="26" t="e">
        <f t="shared" si="117"/>
        <v>#VALUE!</v>
      </c>
      <c r="AH203" s="99" t="s">
        <v>35</v>
      </c>
      <c r="AI203" s="110">
        <f t="shared" si="112"/>
        <v>0</v>
      </c>
      <c r="AJ203" s="113"/>
    </row>
    <row r="204" spans="2:38" hidden="1">
      <c r="B204" s="13" t="s">
        <v>40</v>
      </c>
      <c r="C204" s="25" t="e">
        <f t="shared" ref="C204:AG204" si="118">IF(AND(DAY(C190)&gt;=8,DAY(C190)&lt;=14,C191="日"),1,0)</f>
        <v>#VALUE!</v>
      </c>
      <c r="D204" s="25" t="e">
        <f t="shared" si="118"/>
        <v>#VALUE!</v>
      </c>
      <c r="E204" s="25" t="e">
        <f t="shared" si="118"/>
        <v>#VALUE!</v>
      </c>
      <c r="F204" s="25" t="e">
        <f t="shared" si="118"/>
        <v>#VALUE!</v>
      </c>
      <c r="G204" s="25" t="e">
        <f t="shared" si="118"/>
        <v>#VALUE!</v>
      </c>
      <c r="H204" s="25" t="e">
        <f t="shared" si="118"/>
        <v>#VALUE!</v>
      </c>
      <c r="I204" s="25" t="e">
        <f t="shared" si="118"/>
        <v>#VALUE!</v>
      </c>
      <c r="J204" s="25" t="e">
        <f t="shared" si="118"/>
        <v>#VALUE!</v>
      </c>
      <c r="K204" s="25" t="e">
        <f t="shared" si="118"/>
        <v>#VALUE!</v>
      </c>
      <c r="L204" s="25" t="e">
        <f t="shared" si="118"/>
        <v>#VALUE!</v>
      </c>
      <c r="M204" s="25" t="e">
        <f t="shared" si="118"/>
        <v>#VALUE!</v>
      </c>
      <c r="N204" s="25" t="e">
        <f t="shared" si="118"/>
        <v>#VALUE!</v>
      </c>
      <c r="O204" s="25" t="e">
        <f t="shared" si="118"/>
        <v>#VALUE!</v>
      </c>
      <c r="P204" s="25" t="e">
        <f t="shared" si="118"/>
        <v>#VALUE!</v>
      </c>
      <c r="Q204" s="25" t="e">
        <f t="shared" si="118"/>
        <v>#VALUE!</v>
      </c>
      <c r="R204" s="25" t="e">
        <f t="shared" si="118"/>
        <v>#VALUE!</v>
      </c>
      <c r="S204" s="25" t="e">
        <f t="shared" si="118"/>
        <v>#VALUE!</v>
      </c>
      <c r="T204" s="25" t="e">
        <f t="shared" si="118"/>
        <v>#VALUE!</v>
      </c>
      <c r="U204" s="25" t="e">
        <f t="shared" si="118"/>
        <v>#VALUE!</v>
      </c>
      <c r="V204" s="25" t="e">
        <f t="shared" si="118"/>
        <v>#VALUE!</v>
      </c>
      <c r="W204" s="25" t="e">
        <f t="shared" si="118"/>
        <v>#VALUE!</v>
      </c>
      <c r="X204" s="25" t="e">
        <f t="shared" si="118"/>
        <v>#VALUE!</v>
      </c>
      <c r="Y204" s="25" t="e">
        <f t="shared" si="118"/>
        <v>#VALUE!</v>
      </c>
      <c r="Z204" s="25" t="e">
        <f t="shared" si="118"/>
        <v>#VALUE!</v>
      </c>
      <c r="AA204" s="25" t="e">
        <f t="shared" si="118"/>
        <v>#VALUE!</v>
      </c>
      <c r="AB204" s="25" t="e">
        <f t="shared" si="118"/>
        <v>#VALUE!</v>
      </c>
      <c r="AC204" s="25" t="e">
        <f t="shared" si="118"/>
        <v>#VALUE!</v>
      </c>
      <c r="AD204" s="25" t="e">
        <f t="shared" si="118"/>
        <v>#VALUE!</v>
      </c>
      <c r="AE204" s="25" t="e">
        <f t="shared" si="118"/>
        <v>#VALUE!</v>
      </c>
      <c r="AF204" s="25" t="e">
        <f t="shared" si="118"/>
        <v>#VALUE!</v>
      </c>
      <c r="AG204" s="25" t="e">
        <f t="shared" si="118"/>
        <v>#VALUE!</v>
      </c>
      <c r="AH204" s="99" t="s">
        <v>34</v>
      </c>
      <c r="AI204" s="110">
        <f t="shared" si="112"/>
        <v>0</v>
      </c>
      <c r="AJ204" s="113"/>
    </row>
    <row r="205" spans="2:38" hidden="1">
      <c r="B205" s="13" t="s">
        <v>41</v>
      </c>
      <c r="C205" s="26" t="e">
        <f t="shared" ref="C205:AG205" si="119">IF(AND(DAY(C190)&gt;=8,DAY(C190)&lt;=14,C191="日",OR(C196="休",C196="雨")),1,0)</f>
        <v>#VALUE!</v>
      </c>
      <c r="D205" s="26" t="e">
        <f t="shared" si="119"/>
        <v>#VALUE!</v>
      </c>
      <c r="E205" s="26" t="e">
        <f t="shared" si="119"/>
        <v>#VALUE!</v>
      </c>
      <c r="F205" s="26" t="e">
        <f t="shared" si="119"/>
        <v>#VALUE!</v>
      </c>
      <c r="G205" s="26" t="e">
        <f t="shared" si="119"/>
        <v>#VALUE!</v>
      </c>
      <c r="H205" s="26" t="e">
        <f t="shared" si="119"/>
        <v>#VALUE!</v>
      </c>
      <c r="I205" s="26" t="e">
        <f t="shared" si="119"/>
        <v>#VALUE!</v>
      </c>
      <c r="J205" s="26" t="e">
        <f t="shared" si="119"/>
        <v>#VALUE!</v>
      </c>
      <c r="K205" s="26" t="e">
        <f t="shared" si="119"/>
        <v>#VALUE!</v>
      </c>
      <c r="L205" s="26" t="e">
        <f t="shared" si="119"/>
        <v>#VALUE!</v>
      </c>
      <c r="M205" s="26" t="e">
        <f t="shared" si="119"/>
        <v>#VALUE!</v>
      </c>
      <c r="N205" s="26" t="e">
        <f t="shared" si="119"/>
        <v>#VALUE!</v>
      </c>
      <c r="O205" s="26" t="e">
        <f t="shared" si="119"/>
        <v>#VALUE!</v>
      </c>
      <c r="P205" s="26" t="e">
        <f t="shared" si="119"/>
        <v>#VALUE!</v>
      </c>
      <c r="Q205" s="26" t="e">
        <f t="shared" si="119"/>
        <v>#VALUE!</v>
      </c>
      <c r="R205" s="26" t="e">
        <f t="shared" si="119"/>
        <v>#VALUE!</v>
      </c>
      <c r="S205" s="26" t="e">
        <f t="shared" si="119"/>
        <v>#VALUE!</v>
      </c>
      <c r="T205" s="26" t="e">
        <f t="shared" si="119"/>
        <v>#VALUE!</v>
      </c>
      <c r="U205" s="26" t="e">
        <f t="shared" si="119"/>
        <v>#VALUE!</v>
      </c>
      <c r="V205" s="26" t="e">
        <f t="shared" si="119"/>
        <v>#VALUE!</v>
      </c>
      <c r="W205" s="26" t="e">
        <f t="shared" si="119"/>
        <v>#VALUE!</v>
      </c>
      <c r="X205" s="26" t="e">
        <f t="shared" si="119"/>
        <v>#VALUE!</v>
      </c>
      <c r="Y205" s="26" t="e">
        <f t="shared" si="119"/>
        <v>#VALUE!</v>
      </c>
      <c r="Z205" s="26" t="e">
        <f t="shared" si="119"/>
        <v>#VALUE!</v>
      </c>
      <c r="AA205" s="26" t="e">
        <f t="shared" si="119"/>
        <v>#VALUE!</v>
      </c>
      <c r="AB205" s="26" t="e">
        <f t="shared" si="119"/>
        <v>#VALUE!</v>
      </c>
      <c r="AC205" s="26" t="e">
        <f t="shared" si="119"/>
        <v>#VALUE!</v>
      </c>
      <c r="AD205" s="26" t="e">
        <f t="shared" si="119"/>
        <v>#VALUE!</v>
      </c>
      <c r="AE205" s="26" t="e">
        <f t="shared" si="119"/>
        <v>#VALUE!</v>
      </c>
      <c r="AF205" s="26" t="e">
        <f t="shared" si="119"/>
        <v>#VALUE!</v>
      </c>
      <c r="AG205" s="26" t="e">
        <f t="shared" si="119"/>
        <v>#VALUE!</v>
      </c>
      <c r="AH205" s="99" t="s">
        <v>35</v>
      </c>
      <c r="AI205" s="110">
        <f t="shared" si="112"/>
        <v>0</v>
      </c>
      <c r="AJ205" s="113"/>
    </row>
    <row r="207" spans="2:38">
      <c r="C207" s="2" t="e">
        <f>YEAR(C210)</f>
        <v>#VALUE!</v>
      </c>
      <c r="D207" s="2" t="e">
        <f>MONTH(C210)</f>
        <v>#VALUE!</v>
      </c>
    </row>
    <row r="208" spans="2:38">
      <c r="B208" s="14" t="s">
        <v>1</v>
      </c>
      <c r="C208" s="28" t="e">
        <f>C210</f>
        <v>#VALUE!</v>
      </c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03"/>
    </row>
    <row r="209" spans="2:38" hidden="1">
      <c r="B209" s="15"/>
      <c r="C209" s="29" t="e">
        <f>DATE($C207,$D207,1)</f>
        <v>#VALUE!</v>
      </c>
      <c r="D209" s="29" t="e">
        <f t="shared" ref="D209:AG209" si="120">C209+1</f>
        <v>#VALUE!</v>
      </c>
      <c r="E209" s="29" t="e">
        <f t="shared" si="120"/>
        <v>#VALUE!</v>
      </c>
      <c r="F209" s="29" t="e">
        <f t="shared" si="120"/>
        <v>#VALUE!</v>
      </c>
      <c r="G209" s="29" t="e">
        <f t="shared" si="120"/>
        <v>#VALUE!</v>
      </c>
      <c r="H209" s="29" t="e">
        <f t="shared" si="120"/>
        <v>#VALUE!</v>
      </c>
      <c r="I209" s="29" t="e">
        <f t="shared" si="120"/>
        <v>#VALUE!</v>
      </c>
      <c r="J209" s="29" t="e">
        <f t="shared" si="120"/>
        <v>#VALUE!</v>
      </c>
      <c r="K209" s="29" t="e">
        <f t="shared" si="120"/>
        <v>#VALUE!</v>
      </c>
      <c r="L209" s="29" t="e">
        <f t="shared" si="120"/>
        <v>#VALUE!</v>
      </c>
      <c r="M209" s="29" t="e">
        <f t="shared" si="120"/>
        <v>#VALUE!</v>
      </c>
      <c r="N209" s="29" t="e">
        <f t="shared" si="120"/>
        <v>#VALUE!</v>
      </c>
      <c r="O209" s="29" t="e">
        <f t="shared" si="120"/>
        <v>#VALUE!</v>
      </c>
      <c r="P209" s="29" t="e">
        <f t="shared" si="120"/>
        <v>#VALUE!</v>
      </c>
      <c r="Q209" s="29" t="e">
        <f t="shared" si="120"/>
        <v>#VALUE!</v>
      </c>
      <c r="R209" s="29" t="e">
        <f t="shared" si="120"/>
        <v>#VALUE!</v>
      </c>
      <c r="S209" s="29" t="e">
        <f t="shared" si="120"/>
        <v>#VALUE!</v>
      </c>
      <c r="T209" s="29" t="e">
        <f t="shared" si="120"/>
        <v>#VALUE!</v>
      </c>
      <c r="U209" s="29" t="e">
        <f t="shared" si="120"/>
        <v>#VALUE!</v>
      </c>
      <c r="V209" s="29" t="e">
        <f t="shared" si="120"/>
        <v>#VALUE!</v>
      </c>
      <c r="W209" s="29" t="e">
        <f t="shared" si="120"/>
        <v>#VALUE!</v>
      </c>
      <c r="X209" s="29" t="e">
        <f t="shared" si="120"/>
        <v>#VALUE!</v>
      </c>
      <c r="Y209" s="29" t="e">
        <f t="shared" si="120"/>
        <v>#VALUE!</v>
      </c>
      <c r="Z209" s="29" t="e">
        <f t="shared" si="120"/>
        <v>#VALUE!</v>
      </c>
      <c r="AA209" s="29" t="e">
        <f t="shared" si="120"/>
        <v>#VALUE!</v>
      </c>
      <c r="AB209" s="29" t="e">
        <f t="shared" si="120"/>
        <v>#VALUE!</v>
      </c>
      <c r="AC209" s="29" t="e">
        <f t="shared" si="120"/>
        <v>#VALUE!</v>
      </c>
      <c r="AD209" s="29" t="e">
        <f t="shared" si="120"/>
        <v>#VALUE!</v>
      </c>
      <c r="AE209" s="29" t="e">
        <f t="shared" si="120"/>
        <v>#VALUE!</v>
      </c>
      <c r="AF209" s="29" t="e">
        <f t="shared" si="120"/>
        <v>#VALUE!</v>
      </c>
      <c r="AG209" s="29" t="e">
        <f t="shared" si="120"/>
        <v>#VALUE!</v>
      </c>
      <c r="AH209" s="100"/>
      <c r="AI209" s="111"/>
    </row>
    <row r="210" spans="2:38">
      <c r="B210" s="16" t="s">
        <v>24</v>
      </c>
      <c r="C210" s="30" t="e">
        <f>IF(EDATE(C189,1)&gt;$G$5,"",EDATE(C189,1))</f>
        <v>#VALUE!</v>
      </c>
      <c r="D210" s="29" t="e">
        <f t="shared" ref="D210:AG210" si="121">IF(D209&gt;$G$5,"",IF(C210=EOMONTH(DATE($C207,$D207,1),0),"",IF(C210="","",C210+1)))</f>
        <v>#VALUE!</v>
      </c>
      <c r="E210" s="29" t="e">
        <f t="shared" si="121"/>
        <v>#VALUE!</v>
      </c>
      <c r="F210" s="29" t="e">
        <f t="shared" si="121"/>
        <v>#VALUE!</v>
      </c>
      <c r="G210" s="29" t="e">
        <f t="shared" si="121"/>
        <v>#VALUE!</v>
      </c>
      <c r="H210" s="29" t="e">
        <f t="shared" si="121"/>
        <v>#VALUE!</v>
      </c>
      <c r="I210" s="29" t="e">
        <f t="shared" si="121"/>
        <v>#VALUE!</v>
      </c>
      <c r="J210" s="29" t="e">
        <f t="shared" si="121"/>
        <v>#VALUE!</v>
      </c>
      <c r="K210" s="29" t="e">
        <f t="shared" si="121"/>
        <v>#VALUE!</v>
      </c>
      <c r="L210" s="29" t="e">
        <f t="shared" si="121"/>
        <v>#VALUE!</v>
      </c>
      <c r="M210" s="29" t="e">
        <f t="shared" si="121"/>
        <v>#VALUE!</v>
      </c>
      <c r="N210" s="29" t="e">
        <f t="shared" si="121"/>
        <v>#VALUE!</v>
      </c>
      <c r="O210" s="29" t="e">
        <f t="shared" si="121"/>
        <v>#VALUE!</v>
      </c>
      <c r="P210" s="29" t="e">
        <f t="shared" si="121"/>
        <v>#VALUE!</v>
      </c>
      <c r="Q210" s="29" t="e">
        <f t="shared" si="121"/>
        <v>#VALUE!</v>
      </c>
      <c r="R210" s="29" t="e">
        <f t="shared" si="121"/>
        <v>#VALUE!</v>
      </c>
      <c r="S210" s="29" t="e">
        <f t="shared" si="121"/>
        <v>#VALUE!</v>
      </c>
      <c r="T210" s="29" t="e">
        <f t="shared" si="121"/>
        <v>#VALUE!</v>
      </c>
      <c r="U210" s="29" t="e">
        <f t="shared" si="121"/>
        <v>#VALUE!</v>
      </c>
      <c r="V210" s="29" t="e">
        <f t="shared" si="121"/>
        <v>#VALUE!</v>
      </c>
      <c r="W210" s="29" t="e">
        <f t="shared" si="121"/>
        <v>#VALUE!</v>
      </c>
      <c r="X210" s="29" t="e">
        <f t="shared" si="121"/>
        <v>#VALUE!</v>
      </c>
      <c r="Y210" s="29" t="e">
        <f t="shared" si="121"/>
        <v>#VALUE!</v>
      </c>
      <c r="Z210" s="29" t="e">
        <f t="shared" si="121"/>
        <v>#VALUE!</v>
      </c>
      <c r="AA210" s="29" t="e">
        <f t="shared" si="121"/>
        <v>#VALUE!</v>
      </c>
      <c r="AB210" s="29" t="e">
        <f t="shared" si="121"/>
        <v>#VALUE!</v>
      </c>
      <c r="AC210" s="29" t="e">
        <f t="shared" si="121"/>
        <v>#VALUE!</v>
      </c>
      <c r="AD210" s="29" t="e">
        <f t="shared" si="121"/>
        <v>#VALUE!</v>
      </c>
      <c r="AE210" s="29" t="e">
        <f t="shared" si="121"/>
        <v>#VALUE!</v>
      </c>
      <c r="AF210" s="29" t="e">
        <f t="shared" si="121"/>
        <v>#VALUE!</v>
      </c>
      <c r="AG210" s="29" t="e">
        <f t="shared" si="121"/>
        <v>#VALUE!</v>
      </c>
      <c r="AH210" s="95" t="s">
        <v>25</v>
      </c>
      <c r="AI210" s="105">
        <f>+COUNTIFS(C211:AG211,"土",C212:AG212,"")+COUNTIFS(C211:AG211,"日",C212:AG212,"")</f>
        <v>0</v>
      </c>
    </row>
    <row r="211" spans="2:38">
      <c r="B211" s="7" t="s">
        <v>26</v>
      </c>
      <c r="C211" s="20" t="str">
        <f t="shared" ref="C211:AG211" si="122">IFERROR(TEXT(WEEKDAY(+C210),"aaa"),"")</f>
        <v/>
      </c>
      <c r="D211" s="20" t="str">
        <f t="shared" si="122"/>
        <v/>
      </c>
      <c r="E211" s="20" t="str">
        <f t="shared" si="122"/>
        <v/>
      </c>
      <c r="F211" s="20" t="str">
        <f t="shared" si="122"/>
        <v/>
      </c>
      <c r="G211" s="20" t="str">
        <f t="shared" si="122"/>
        <v/>
      </c>
      <c r="H211" s="20" t="str">
        <f t="shared" si="122"/>
        <v/>
      </c>
      <c r="I211" s="20" t="str">
        <f t="shared" si="122"/>
        <v/>
      </c>
      <c r="J211" s="20" t="str">
        <f t="shared" si="122"/>
        <v/>
      </c>
      <c r="K211" s="20" t="str">
        <f t="shared" si="122"/>
        <v/>
      </c>
      <c r="L211" s="20" t="str">
        <f t="shared" si="122"/>
        <v/>
      </c>
      <c r="M211" s="20" t="str">
        <f t="shared" si="122"/>
        <v/>
      </c>
      <c r="N211" s="20" t="str">
        <f t="shared" si="122"/>
        <v/>
      </c>
      <c r="O211" s="20" t="str">
        <f t="shared" si="122"/>
        <v/>
      </c>
      <c r="P211" s="20" t="str">
        <f t="shared" si="122"/>
        <v/>
      </c>
      <c r="Q211" s="20" t="str">
        <f t="shared" si="122"/>
        <v/>
      </c>
      <c r="R211" s="20" t="str">
        <f t="shared" si="122"/>
        <v/>
      </c>
      <c r="S211" s="20" t="str">
        <f t="shared" si="122"/>
        <v/>
      </c>
      <c r="T211" s="20" t="str">
        <f t="shared" si="122"/>
        <v/>
      </c>
      <c r="U211" s="20" t="str">
        <f t="shared" si="122"/>
        <v/>
      </c>
      <c r="V211" s="20" t="str">
        <f t="shared" si="122"/>
        <v/>
      </c>
      <c r="W211" s="20" t="str">
        <f t="shared" si="122"/>
        <v/>
      </c>
      <c r="X211" s="20" t="str">
        <f t="shared" si="122"/>
        <v/>
      </c>
      <c r="Y211" s="20" t="str">
        <f t="shared" si="122"/>
        <v/>
      </c>
      <c r="Z211" s="20" t="str">
        <f t="shared" si="122"/>
        <v/>
      </c>
      <c r="AA211" s="20" t="str">
        <f t="shared" si="122"/>
        <v/>
      </c>
      <c r="AB211" s="20" t="str">
        <f t="shared" si="122"/>
        <v/>
      </c>
      <c r="AC211" s="20" t="str">
        <f t="shared" si="122"/>
        <v/>
      </c>
      <c r="AD211" s="20" t="str">
        <f t="shared" si="122"/>
        <v/>
      </c>
      <c r="AE211" s="20" t="str">
        <f t="shared" si="122"/>
        <v/>
      </c>
      <c r="AF211" s="20" t="str">
        <f t="shared" si="122"/>
        <v/>
      </c>
      <c r="AG211" s="20" t="str">
        <f t="shared" si="122"/>
        <v/>
      </c>
      <c r="AH211" s="95" t="s">
        <v>12</v>
      </c>
      <c r="AI211" s="105">
        <f>+COUNTIF(C212:AG212,"夏休")+COUNTIF(C212:AG212,"冬休")+COUNTIF(C212:AG212,"中止")</f>
        <v>0</v>
      </c>
    </row>
    <row r="212" spans="2:38" ht="13.5" customHeight="1">
      <c r="B212" s="8" t="s">
        <v>27</v>
      </c>
      <c r="C212" s="21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88"/>
      <c r="AH212" s="96" t="s">
        <v>4</v>
      </c>
      <c r="AI212" s="106">
        <f>COUNT(C210:AG210)-AI211</f>
        <v>0</v>
      </c>
    </row>
    <row r="213" spans="2:38" ht="13.5" customHeight="1">
      <c r="B213" s="9"/>
      <c r="C213" s="21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88"/>
      <c r="AH213" s="96" t="s">
        <v>29</v>
      </c>
      <c r="AI213" s="106">
        <f>+COUNTIF(C214:AG215,"休")</f>
        <v>0</v>
      </c>
      <c r="AJ213" s="113" t="e">
        <f>IF(AI214&gt;0.285,"",IF(AI213&lt;AI210,"←計画日数が足りません",""))</f>
        <v>#DIV/0!</v>
      </c>
    </row>
    <row r="214" spans="2:38" ht="13.5" customHeight="1">
      <c r="B214" s="10" t="s">
        <v>2</v>
      </c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89"/>
      <c r="AH214" s="96" t="s">
        <v>30</v>
      </c>
      <c r="AI214" s="107" t="e">
        <f>+AI213/AI212</f>
        <v>#DIV/0!</v>
      </c>
    </row>
    <row r="215" spans="2:38">
      <c r="B215" s="10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89"/>
      <c r="AH215" s="96" t="s">
        <v>7</v>
      </c>
      <c r="AI215" s="106">
        <f>+COUNTA(C216:AG217)</f>
        <v>0</v>
      </c>
    </row>
    <row r="216" spans="2:38">
      <c r="B216" s="11" t="s">
        <v>17</v>
      </c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90"/>
      <c r="AH216" s="97" t="s">
        <v>31</v>
      </c>
      <c r="AI216" s="108" t="e">
        <f>+AI215/AI212</f>
        <v>#DIV/0!</v>
      </c>
      <c r="AL216" s="2">
        <f>+COUNTIF(C214:AG215,"休")</f>
        <v>0</v>
      </c>
    </row>
    <row r="217" spans="2:38">
      <c r="B217" s="12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91"/>
      <c r="AH217" s="98" t="s">
        <v>6</v>
      </c>
      <c r="AI217" s="109" t="str">
        <f>IF(7&gt;AI212,"対象外",IF(OR(AI216&gt;=0.285,AI215&gt;=AI210),"OK","NG"))</f>
        <v>対象外</v>
      </c>
      <c r="AJ217" s="113" t="str">
        <f>IF(AI217="対象外","←７日間に満たない期間は達成判定の対象外",IF(AI217="NG","←月単位未達成","←月単位達成"))</f>
        <v>←７日間に満たない期間は達成判定の対象外</v>
      </c>
      <c r="AL217" s="114" t="str">
        <f>IF(7&gt;AI212,"対象外",IF(AL216&gt;=AI210,"OK","NG"))</f>
        <v>対象外</v>
      </c>
    </row>
    <row r="218" spans="2:38" hidden="1">
      <c r="B218" s="13" t="s">
        <v>32</v>
      </c>
      <c r="C218" s="25" t="e">
        <f t="shared" ref="C218:AG218" si="123">IF(AND(DAY(C210)&gt;=22,DAY(C210)&lt;=28,C211="土"),1,0)</f>
        <v>#VALUE!</v>
      </c>
      <c r="D218" s="25" t="e">
        <f t="shared" si="123"/>
        <v>#VALUE!</v>
      </c>
      <c r="E218" s="25" t="e">
        <f t="shared" si="123"/>
        <v>#VALUE!</v>
      </c>
      <c r="F218" s="25" t="e">
        <f t="shared" si="123"/>
        <v>#VALUE!</v>
      </c>
      <c r="G218" s="25" t="e">
        <f t="shared" si="123"/>
        <v>#VALUE!</v>
      </c>
      <c r="H218" s="25" t="e">
        <f t="shared" si="123"/>
        <v>#VALUE!</v>
      </c>
      <c r="I218" s="25" t="e">
        <f t="shared" si="123"/>
        <v>#VALUE!</v>
      </c>
      <c r="J218" s="25" t="e">
        <f t="shared" si="123"/>
        <v>#VALUE!</v>
      </c>
      <c r="K218" s="25" t="e">
        <f t="shared" si="123"/>
        <v>#VALUE!</v>
      </c>
      <c r="L218" s="25" t="e">
        <f t="shared" si="123"/>
        <v>#VALUE!</v>
      </c>
      <c r="M218" s="25" t="e">
        <f t="shared" si="123"/>
        <v>#VALUE!</v>
      </c>
      <c r="N218" s="25" t="e">
        <f t="shared" si="123"/>
        <v>#VALUE!</v>
      </c>
      <c r="O218" s="25" t="e">
        <f t="shared" si="123"/>
        <v>#VALUE!</v>
      </c>
      <c r="P218" s="25" t="e">
        <f t="shared" si="123"/>
        <v>#VALUE!</v>
      </c>
      <c r="Q218" s="25" t="e">
        <f t="shared" si="123"/>
        <v>#VALUE!</v>
      </c>
      <c r="R218" s="25" t="e">
        <f t="shared" si="123"/>
        <v>#VALUE!</v>
      </c>
      <c r="S218" s="25" t="e">
        <f t="shared" si="123"/>
        <v>#VALUE!</v>
      </c>
      <c r="T218" s="25" t="e">
        <f t="shared" si="123"/>
        <v>#VALUE!</v>
      </c>
      <c r="U218" s="25" t="e">
        <f t="shared" si="123"/>
        <v>#VALUE!</v>
      </c>
      <c r="V218" s="25" t="e">
        <f t="shared" si="123"/>
        <v>#VALUE!</v>
      </c>
      <c r="W218" s="25" t="e">
        <f t="shared" si="123"/>
        <v>#VALUE!</v>
      </c>
      <c r="X218" s="25" t="e">
        <f t="shared" si="123"/>
        <v>#VALUE!</v>
      </c>
      <c r="Y218" s="25" t="e">
        <f t="shared" si="123"/>
        <v>#VALUE!</v>
      </c>
      <c r="Z218" s="25" t="e">
        <f t="shared" si="123"/>
        <v>#VALUE!</v>
      </c>
      <c r="AA218" s="25" t="e">
        <f t="shared" si="123"/>
        <v>#VALUE!</v>
      </c>
      <c r="AB218" s="25" t="e">
        <f t="shared" si="123"/>
        <v>#VALUE!</v>
      </c>
      <c r="AC218" s="25" t="e">
        <f t="shared" si="123"/>
        <v>#VALUE!</v>
      </c>
      <c r="AD218" s="25" t="e">
        <f t="shared" si="123"/>
        <v>#VALUE!</v>
      </c>
      <c r="AE218" s="25" t="e">
        <f t="shared" si="123"/>
        <v>#VALUE!</v>
      </c>
      <c r="AF218" s="25" t="e">
        <f t="shared" si="123"/>
        <v>#VALUE!</v>
      </c>
      <c r="AG218" s="25" t="e">
        <f t="shared" si="123"/>
        <v>#VALUE!</v>
      </c>
      <c r="AH218" s="99" t="s">
        <v>34</v>
      </c>
      <c r="AI218" s="110">
        <f t="shared" ref="AI218:AI225" si="124">_xlfn.AGGREGATE(9,6,C218:AG218)</f>
        <v>0</v>
      </c>
      <c r="AJ218" s="113"/>
    </row>
    <row r="219" spans="2:38" hidden="1">
      <c r="B219" s="13" t="s">
        <v>13</v>
      </c>
      <c r="C219" s="26" t="e">
        <f t="shared" ref="C219:AG219" si="125">IF(AND(DAY(C210)&gt;=22,DAY(C210)&lt;=28,C211="土",OR(C216="休",C216="雨")),1,0)</f>
        <v>#VALUE!</v>
      </c>
      <c r="D219" s="26" t="e">
        <f t="shared" si="125"/>
        <v>#VALUE!</v>
      </c>
      <c r="E219" s="26" t="e">
        <f t="shared" si="125"/>
        <v>#VALUE!</v>
      </c>
      <c r="F219" s="26" t="e">
        <f t="shared" si="125"/>
        <v>#VALUE!</v>
      </c>
      <c r="G219" s="26" t="e">
        <f t="shared" si="125"/>
        <v>#VALUE!</v>
      </c>
      <c r="H219" s="26" t="e">
        <f t="shared" si="125"/>
        <v>#VALUE!</v>
      </c>
      <c r="I219" s="26" t="e">
        <f t="shared" si="125"/>
        <v>#VALUE!</v>
      </c>
      <c r="J219" s="26" t="e">
        <f t="shared" si="125"/>
        <v>#VALUE!</v>
      </c>
      <c r="K219" s="26" t="e">
        <f t="shared" si="125"/>
        <v>#VALUE!</v>
      </c>
      <c r="L219" s="26" t="e">
        <f t="shared" si="125"/>
        <v>#VALUE!</v>
      </c>
      <c r="M219" s="26" t="e">
        <f t="shared" si="125"/>
        <v>#VALUE!</v>
      </c>
      <c r="N219" s="26" t="e">
        <f t="shared" si="125"/>
        <v>#VALUE!</v>
      </c>
      <c r="O219" s="26" t="e">
        <f t="shared" si="125"/>
        <v>#VALUE!</v>
      </c>
      <c r="P219" s="26" t="e">
        <f t="shared" si="125"/>
        <v>#VALUE!</v>
      </c>
      <c r="Q219" s="26" t="e">
        <f t="shared" si="125"/>
        <v>#VALUE!</v>
      </c>
      <c r="R219" s="26" t="e">
        <f t="shared" si="125"/>
        <v>#VALUE!</v>
      </c>
      <c r="S219" s="26" t="e">
        <f t="shared" si="125"/>
        <v>#VALUE!</v>
      </c>
      <c r="T219" s="26" t="e">
        <f t="shared" si="125"/>
        <v>#VALUE!</v>
      </c>
      <c r="U219" s="26" t="e">
        <f t="shared" si="125"/>
        <v>#VALUE!</v>
      </c>
      <c r="V219" s="26" t="e">
        <f t="shared" si="125"/>
        <v>#VALUE!</v>
      </c>
      <c r="W219" s="26" t="e">
        <f t="shared" si="125"/>
        <v>#VALUE!</v>
      </c>
      <c r="X219" s="26" t="e">
        <f t="shared" si="125"/>
        <v>#VALUE!</v>
      </c>
      <c r="Y219" s="26" t="e">
        <f t="shared" si="125"/>
        <v>#VALUE!</v>
      </c>
      <c r="Z219" s="26" t="e">
        <f t="shared" si="125"/>
        <v>#VALUE!</v>
      </c>
      <c r="AA219" s="26" t="e">
        <f t="shared" si="125"/>
        <v>#VALUE!</v>
      </c>
      <c r="AB219" s="26" t="e">
        <f t="shared" si="125"/>
        <v>#VALUE!</v>
      </c>
      <c r="AC219" s="26" t="e">
        <f t="shared" si="125"/>
        <v>#VALUE!</v>
      </c>
      <c r="AD219" s="26" t="e">
        <f t="shared" si="125"/>
        <v>#VALUE!</v>
      </c>
      <c r="AE219" s="26" t="e">
        <f t="shared" si="125"/>
        <v>#VALUE!</v>
      </c>
      <c r="AF219" s="26" t="e">
        <f t="shared" si="125"/>
        <v>#VALUE!</v>
      </c>
      <c r="AG219" s="26" t="e">
        <f t="shared" si="125"/>
        <v>#VALUE!</v>
      </c>
      <c r="AH219" s="99" t="s">
        <v>35</v>
      </c>
      <c r="AI219" s="110">
        <f t="shared" si="124"/>
        <v>0</v>
      </c>
      <c r="AJ219" s="113"/>
    </row>
    <row r="220" spans="2:38" hidden="1">
      <c r="B220" s="13" t="s">
        <v>37</v>
      </c>
      <c r="C220" s="25" t="e">
        <f t="shared" ref="C220:AG220" si="126">IF(AND(DAY(C210)&gt;=8,DAY(C210)&lt;=14,C211="土"),1,0)</f>
        <v>#VALUE!</v>
      </c>
      <c r="D220" s="25" t="e">
        <f t="shared" si="126"/>
        <v>#VALUE!</v>
      </c>
      <c r="E220" s="25" t="e">
        <f t="shared" si="126"/>
        <v>#VALUE!</v>
      </c>
      <c r="F220" s="25" t="e">
        <f t="shared" si="126"/>
        <v>#VALUE!</v>
      </c>
      <c r="G220" s="25" t="e">
        <f t="shared" si="126"/>
        <v>#VALUE!</v>
      </c>
      <c r="H220" s="25" t="e">
        <f t="shared" si="126"/>
        <v>#VALUE!</v>
      </c>
      <c r="I220" s="25" t="e">
        <f t="shared" si="126"/>
        <v>#VALUE!</v>
      </c>
      <c r="J220" s="25" t="e">
        <f t="shared" si="126"/>
        <v>#VALUE!</v>
      </c>
      <c r="K220" s="25" t="e">
        <f t="shared" si="126"/>
        <v>#VALUE!</v>
      </c>
      <c r="L220" s="25" t="e">
        <f t="shared" si="126"/>
        <v>#VALUE!</v>
      </c>
      <c r="M220" s="25" t="e">
        <f t="shared" si="126"/>
        <v>#VALUE!</v>
      </c>
      <c r="N220" s="25" t="e">
        <f t="shared" si="126"/>
        <v>#VALUE!</v>
      </c>
      <c r="O220" s="25" t="e">
        <f t="shared" si="126"/>
        <v>#VALUE!</v>
      </c>
      <c r="P220" s="25" t="e">
        <f t="shared" si="126"/>
        <v>#VALUE!</v>
      </c>
      <c r="Q220" s="25" t="e">
        <f t="shared" si="126"/>
        <v>#VALUE!</v>
      </c>
      <c r="R220" s="25" t="e">
        <f t="shared" si="126"/>
        <v>#VALUE!</v>
      </c>
      <c r="S220" s="25" t="e">
        <f t="shared" si="126"/>
        <v>#VALUE!</v>
      </c>
      <c r="T220" s="25" t="e">
        <f t="shared" si="126"/>
        <v>#VALUE!</v>
      </c>
      <c r="U220" s="25" t="e">
        <f t="shared" si="126"/>
        <v>#VALUE!</v>
      </c>
      <c r="V220" s="25" t="e">
        <f t="shared" si="126"/>
        <v>#VALUE!</v>
      </c>
      <c r="W220" s="25" t="e">
        <f t="shared" si="126"/>
        <v>#VALUE!</v>
      </c>
      <c r="X220" s="25" t="e">
        <f t="shared" si="126"/>
        <v>#VALUE!</v>
      </c>
      <c r="Y220" s="25" t="e">
        <f t="shared" si="126"/>
        <v>#VALUE!</v>
      </c>
      <c r="Z220" s="25" t="e">
        <f t="shared" si="126"/>
        <v>#VALUE!</v>
      </c>
      <c r="AA220" s="25" t="e">
        <f t="shared" si="126"/>
        <v>#VALUE!</v>
      </c>
      <c r="AB220" s="25" t="e">
        <f t="shared" si="126"/>
        <v>#VALUE!</v>
      </c>
      <c r="AC220" s="25" t="e">
        <f t="shared" si="126"/>
        <v>#VALUE!</v>
      </c>
      <c r="AD220" s="25" t="e">
        <f t="shared" si="126"/>
        <v>#VALUE!</v>
      </c>
      <c r="AE220" s="25" t="e">
        <f t="shared" si="126"/>
        <v>#VALUE!</v>
      </c>
      <c r="AF220" s="25" t="e">
        <f t="shared" si="126"/>
        <v>#VALUE!</v>
      </c>
      <c r="AG220" s="25" t="e">
        <f t="shared" si="126"/>
        <v>#VALUE!</v>
      </c>
      <c r="AH220" s="99" t="s">
        <v>34</v>
      </c>
      <c r="AI220" s="110">
        <f t="shared" si="124"/>
        <v>0</v>
      </c>
      <c r="AJ220" s="113"/>
    </row>
    <row r="221" spans="2:38" hidden="1">
      <c r="B221" s="13" t="s">
        <v>38</v>
      </c>
      <c r="C221" s="26" t="e">
        <f t="shared" ref="C221:AG221" si="127">IF(AND(DAY(C210)&gt;=8,DAY(C210)&lt;=14,C211="土",OR(C216="休",C216="雨")),1,0)</f>
        <v>#VALUE!</v>
      </c>
      <c r="D221" s="26" t="e">
        <f t="shared" si="127"/>
        <v>#VALUE!</v>
      </c>
      <c r="E221" s="26" t="e">
        <f t="shared" si="127"/>
        <v>#VALUE!</v>
      </c>
      <c r="F221" s="26" t="e">
        <f t="shared" si="127"/>
        <v>#VALUE!</v>
      </c>
      <c r="G221" s="26" t="e">
        <f t="shared" si="127"/>
        <v>#VALUE!</v>
      </c>
      <c r="H221" s="26" t="e">
        <f t="shared" si="127"/>
        <v>#VALUE!</v>
      </c>
      <c r="I221" s="26" t="e">
        <f t="shared" si="127"/>
        <v>#VALUE!</v>
      </c>
      <c r="J221" s="26" t="e">
        <f t="shared" si="127"/>
        <v>#VALUE!</v>
      </c>
      <c r="K221" s="26" t="e">
        <f t="shared" si="127"/>
        <v>#VALUE!</v>
      </c>
      <c r="L221" s="26" t="e">
        <f t="shared" si="127"/>
        <v>#VALUE!</v>
      </c>
      <c r="M221" s="26" t="e">
        <f t="shared" si="127"/>
        <v>#VALUE!</v>
      </c>
      <c r="N221" s="26" t="e">
        <f t="shared" si="127"/>
        <v>#VALUE!</v>
      </c>
      <c r="O221" s="26" t="e">
        <f t="shared" si="127"/>
        <v>#VALUE!</v>
      </c>
      <c r="P221" s="26" t="e">
        <f t="shared" si="127"/>
        <v>#VALUE!</v>
      </c>
      <c r="Q221" s="26" t="e">
        <f t="shared" si="127"/>
        <v>#VALUE!</v>
      </c>
      <c r="R221" s="26" t="e">
        <f t="shared" si="127"/>
        <v>#VALUE!</v>
      </c>
      <c r="S221" s="26" t="e">
        <f t="shared" si="127"/>
        <v>#VALUE!</v>
      </c>
      <c r="T221" s="26" t="e">
        <f t="shared" si="127"/>
        <v>#VALUE!</v>
      </c>
      <c r="U221" s="26" t="e">
        <f t="shared" si="127"/>
        <v>#VALUE!</v>
      </c>
      <c r="V221" s="26" t="e">
        <f t="shared" si="127"/>
        <v>#VALUE!</v>
      </c>
      <c r="W221" s="26" t="e">
        <f t="shared" si="127"/>
        <v>#VALUE!</v>
      </c>
      <c r="X221" s="26" t="e">
        <f t="shared" si="127"/>
        <v>#VALUE!</v>
      </c>
      <c r="Y221" s="26" t="e">
        <f t="shared" si="127"/>
        <v>#VALUE!</v>
      </c>
      <c r="Z221" s="26" t="e">
        <f t="shared" si="127"/>
        <v>#VALUE!</v>
      </c>
      <c r="AA221" s="26" t="e">
        <f t="shared" si="127"/>
        <v>#VALUE!</v>
      </c>
      <c r="AB221" s="26" t="e">
        <f t="shared" si="127"/>
        <v>#VALUE!</v>
      </c>
      <c r="AC221" s="26" t="e">
        <f t="shared" si="127"/>
        <v>#VALUE!</v>
      </c>
      <c r="AD221" s="26" t="e">
        <f t="shared" si="127"/>
        <v>#VALUE!</v>
      </c>
      <c r="AE221" s="26" t="e">
        <f t="shared" si="127"/>
        <v>#VALUE!</v>
      </c>
      <c r="AF221" s="26" t="e">
        <f t="shared" si="127"/>
        <v>#VALUE!</v>
      </c>
      <c r="AG221" s="26" t="e">
        <f t="shared" si="127"/>
        <v>#VALUE!</v>
      </c>
      <c r="AH221" s="99" t="s">
        <v>35</v>
      </c>
      <c r="AI221" s="110">
        <f t="shared" si="124"/>
        <v>0</v>
      </c>
      <c r="AJ221" s="113"/>
    </row>
    <row r="222" spans="2:38" hidden="1">
      <c r="B222" s="13" t="s">
        <v>33</v>
      </c>
      <c r="C222" s="25" t="e">
        <f t="shared" ref="C222:AG222" si="128">IF(AND(DAY(C210)&gt;=22,DAY(C210)&lt;=28,C211="日"),1,0)</f>
        <v>#VALUE!</v>
      </c>
      <c r="D222" s="25" t="e">
        <f t="shared" si="128"/>
        <v>#VALUE!</v>
      </c>
      <c r="E222" s="25" t="e">
        <f t="shared" si="128"/>
        <v>#VALUE!</v>
      </c>
      <c r="F222" s="25" t="e">
        <f t="shared" si="128"/>
        <v>#VALUE!</v>
      </c>
      <c r="G222" s="25" t="e">
        <f t="shared" si="128"/>
        <v>#VALUE!</v>
      </c>
      <c r="H222" s="25" t="e">
        <f t="shared" si="128"/>
        <v>#VALUE!</v>
      </c>
      <c r="I222" s="25" t="e">
        <f t="shared" si="128"/>
        <v>#VALUE!</v>
      </c>
      <c r="J222" s="25" t="e">
        <f t="shared" si="128"/>
        <v>#VALUE!</v>
      </c>
      <c r="K222" s="25" t="e">
        <f t="shared" si="128"/>
        <v>#VALUE!</v>
      </c>
      <c r="L222" s="25" t="e">
        <f t="shared" si="128"/>
        <v>#VALUE!</v>
      </c>
      <c r="M222" s="25" t="e">
        <f t="shared" si="128"/>
        <v>#VALUE!</v>
      </c>
      <c r="N222" s="25" t="e">
        <f t="shared" si="128"/>
        <v>#VALUE!</v>
      </c>
      <c r="O222" s="25" t="e">
        <f t="shared" si="128"/>
        <v>#VALUE!</v>
      </c>
      <c r="P222" s="25" t="e">
        <f t="shared" si="128"/>
        <v>#VALUE!</v>
      </c>
      <c r="Q222" s="25" t="e">
        <f t="shared" si="128"/>
        <v>#VALUE!</v>
      </c>
      <c r="R222" s="25" t="e">
        <f t="shared" si="128"/>
        <v>#VALUE!</v>
      </c>
      <c r="S222" s="25" t="e">
        <f t="shared" si="128"/>
        <v>#VALUE!</v>
      </c>
      <c r="T222" s="25" t="e">
        <f t="shared" si="128"/>
        <v>#VALUE!</v>
      </c>
      <c r="U222" s="25" t="e">
        <f t="shared" si="128"/>
        <v>#VALUE!</v>
      </c>
      <c r="V222" s="25" t="e">
        <f t="shared" si="128"/>
        <v>#VALUE!</v>
      </c>
      <c r="W222" s="25" t="e">
        <f t="shared" si="128"/>
        <v>#VALUE!</v>
      </c>
      <c r="X222" s="25" t="e">
        <f t="shared" si="128"/>
        <v>#VALUE!</v>
      </c>
      <c r="Y222" s="25" t="e">
        <f t="shared" si="128"/>
        <v>#VALUE!</v>
      </c>
      <c r="Z222" s="25" t="e">
        <f t="shared" si="128"/>
        <v>#VALUE!</v>
      </c>
      <c r="AA222" s="25" t="e">
        <f t="shared" si="128"/>
        <v>#VALUE!</v>
      </c>
      <c r="AB222" s="25" t="e">
        <f t="shared" si="128"/>
        <v>#VALUE!</v>
      </c>
      <c r="AC222" s="25" t="e">
        <f t="shared" si="128"/>
        <v>#VALUE!</v>
      </c>
      <c r="AD222" s="25" t="e">
        <f t="shared" si="128"/>
        <v>#VALUE!</v>
      </c>
      <c r="AE222" s="25" t="e">
        <f t="shared" si="128"/>
        <v>#VALUE!</v>
      </c>
      <c r="AF222" s="25" t="e">
        <f t="shared" si="128"/>
        <v>#VALUE!</v>
      </c>
      <c r="AG222" s="25" t="e">
        <f t="shared" si="128"/>
        <v>#VALUE!</v>
      </c>
      <c r="AH222" s="99" t="s">
        <v>34</v>
      </c>
      <c r="AI222" s="110">
        <f t="shared" si="124"/>
        <v>0</v>
      </c>
      <c r="AJ222" s="113"/>
    </row>
    <row r="223" spans="2:38" hidden="1">
      <c r="B223" s="13" t="s">
        <v>39</v>
      </c>
      <c r="C223" s="26" t="e">
        <f t="shared" ref="C223:AG223" si="129">IF(AND(DAY(C210)&gt;=22,DAY(C210)&lt;=28,C211="日",OR(C216="休",C216="雨")),1,0)</f>
        <v>#VALUE!</v>
      </c>
      <c r="D223" s="26" t="e">
        <f t="shared" si="129"/>
        <v>#VALUE!</v>
      </c>
      <c r="E223" s="26" t="e">
        <f t="shared" si="129"/>
        <v>#VALUE!</v>
      </c>
      <c r="F223" s="26" t="e">
        <f t="shared" si="129"/>
        <v>#VALUE!</v>
      </c>
      <c r="G223" s="26" t="e">
        <f t="shared" si="129"/>
        <v>#VALUE!</v>
      </c>
      <c r="H223" s="26" t="e">
        <f t="shared" si="129"/>
        <v>#VALUE!</v>
      </c>
      <c r="I223" s="26" t="e">
        <f t="shared" si="129"/>
        <v>#VALUE!</v>
      </c>
      <c r="J223" s="26" t="e">
        <f t="shared" si="129"/>
        <v>#VALUE!</v>
      </c>
      <c r="K223" s="26" t="e">
        <f t="shared" si="129"/>
        <v>#VALUE!</v>
      </c>
      <c r="L223" s="26" t="e">
        <f t="shared" si="129"/>
        <v>#VALUE!</v>
      </c>
      <c r="M223" s="26" t="e">
        <f t="shared" si="129"/>
        <v>#VALUE!</v>
      </c>
      <c r="N223" s="26" t="e">
        <f t="shared" si="129"/>
        <v>#VALUE!</v>
      </c>
      <c r="O223" s="26" t="e">
        <f t="shared" si="129"/>
        <v>#VALUE!</v>
      </c>
      <c r="P223" s="26" t="e">
        <f t="shared" si="129"/>
        <v>#VALUE!</v>
      </c>
      <c r="Q223" s="26" t="e">
        <f t="shared" si="129"/>
        <v>#VALUE!</v>
      </c>
      <c r="R223" s="26" t="e">
        <f t="shared" si="129"/>
        <v>#VALUE!</v>
      </c>
      <c r="S223" s="26" t="e">
        <f t="shared" si="129"/>
        <v>#VALUE!</v>
      </c>
      <c r="T223" s="26" t="e">
        <f t="shared" si="129"/>
        <v>#VALUE!</v>
      </c>
      <c r="U223" s="26" t="e">
        <f t="shared" si="129"/>
        <v>#VALUE!</v>
      </c>
      <c r="V223" s="26" t="e">
        <f t="shared" si="129"/>
        <v>#VALUE!</v>
      </c>
      <c r="W223" s="26" t="e">
        <f t="shared" si="129"/>
        <v>#VALUE!</v>
      </c>
      <c r="X223" s="26" t="e">
        <f t="shared" si="129"/>
        <v>#VALUE!</v>
      </c>
      <c r="Y223" s="26" t="e">
        <f t="shared" si="129"/>
        <v>#VALUE!</v>
      </c>
      <c r="Z223" s="26" t="e">
        <f t="shared" si="129"/>
        <v>#VALUE!</v>
      </c>
      <c r="AA223" s="26" t="e">
        <f t="shared" si="129"/>
        <v>#VALUE!</v>
      </c>
      <c r="AB223" s="26" t="e">
        <f t="shared" si="129"/>
        <v>#VALUE!</v>
      </c>
      <c r="AC223" s="26" t="e">
        <f t="shared" si="129"/>
        <v>#VALUE!</v>
      </c>
      <c r="AD223" s="26" t="e">
        <f t="shared" si="129"/>
        <v>#VALUE!</v>
      </c>
      <c r="AE223" s="26" t="e">
        <f t="shared" si="129"/>
        <v>#VALUE!</v>
      </c>
      <c r="AF223" s="26" t="e">
        <f t="shared" si="129"/>
        <v>#VALUE!</v>
      </c>
      <c r="AG223" s="26" t="e">
        <f t="shared" si="129"/>
        <v>#VALUE!</v>
      </c>
      <c r="AH223" s="99" t="s">
        <v>35</v>
      </c>
      <c r="AI223" s="110">
        <f t="shared" si="124"/>
        <v>0</v>
      </c>
      <c r="AJ223" s="113"/>
    </row>
    <row r="224" spans="2:38" hidden="1">
      <c r="B224" s="13" t="s">
        <v>40</v>
      </c>
      <c r="C224" s="25" t="e">
        <f t="shared" ref="C224:AG224" si="130">IF(AND(DAY(C210)&gt;=8,DAY(C210)&lt;=14,C211="日"),1,0)</f>
        <v>#VALUE!</v>
      </c>
      <c r="D224" s="25" t="e">
        <f t="shared" si="130"/>
        <v>#VALUE!</v>
      </c>
      <c r="E224" s="25" t="e">
        <f t="shared" si="130"/>
        <v>#VALUE!</v>
      </c>
      <c r="F224" s="25" t="e">
        <f t="shared" si="130"/>
        <v>#VALUE!</v>
      </c>
      <c r="G224" s="25" t="e">
        <f t="shared" si="130"/>
        <v>#VALUE!</v>
      </c>
      <c r="H224" s="25" t="e">
        <f t="shared" si="130"/>
        <v>#VALUE!</v>
      </c>
      <c r="I224" s="25" t="e">
        <f t="shared" si="130"/>
        <v>#VALUE!</v>
      </c>
      <c r="J224" s="25" t="e">
        <f t="shared" si="130"/>
        <v>#VALUE!</v>
      </c>
      <c r="K224" s="25" t="e">
        <f t="shared" si="130"/>
        <v>#VALUE!</v>
      </c>
      <c r="L224" s="25" t="e">
        <f t="shared" si="130"/>
        <v>#VALUE!</v>
      </c>
      <c r="M224" s="25" t="e">
        <f t="shared" si="130"/>
        <v>#VALUE!</v>
      </c>
      <c r="N224" s="25" t="e">
        <f t="shared" si="130"/>
        <v>#VALUE!</v>
      </c>
      <c r="O224" s="25" t="e">
        <f t="shared" si="130"/>
        <v>#VALUE!</v>
      </c>
      <c r="P224" s="25" t="e">
        <f t="shared" si="130"/>
        <v>#VALUE!</v>
      </c>
      <c r="Q224" s="25" t="e">
        <f t="shared" si="130"/>
        <v>#VALUE!</v>
      </c>
      <c r="R224" s="25" t="e">
        <f t="shared" si="130"/>
        <v>#VALUE!</v>
      </c>
      <c r="S224" s="25" t="e">
        <f t="shared" si="130"/>
        <v>#VALUE!</v>
      </c>
      <c r="T224" s="25" t="e">
        <f t="shared" si="130"/>
        <v>#VALUE!</v>
      </c>
      <c r="U224" s="25" t="e">
        <f t="shared" si="130"/>
        <v>#VALUE!</v>
      </c>
      <c r="V224" s="25" t="e">
        <f t="shared" si="130"/>
        <v>#VALUE!</v>
      </c>
      <c r="W224" s="25" t="e">
        <f t="shared" si="130"/>
        <v>#VALUE!</v>
      </c>
      <c r="X224" s="25" t="e">
        <f t="shared" si="130"/>
        <v>#VALUE!</v>
      </c>
      <c r="Y224" s="25" t="e">
        <f t="shared" si="130"/>
        <v>#VALUE!</v>
      </c>
      <c r="Z224" s="25" t="e">
        <f t="shared" si="130"/>
        <v>#VALUE!</v>
      </c>
      <c r="AA224" s="25" t="e">
        <f t="shared" si="130"/>
        <v>#VALUE!</v>
      </c>
      <c r="AB224" s="25" t="e">
        <f t="shared" si="130"/>
        <v>#VALUE!</v>
      </c>
      <c r="AC224" s="25" t="e">
        <f t="shared" si="130"/>
        <v>#VALUE!</v>
      </c>
      <c r="AD224" s="25" t="e">
        <f t="shared" si="130"/>
        <v>#VALUE!</v>
      </c>
      <c r="AE224" s="25" t="e">
        <f t="shared" si="130"/>
        <v>#VALUE!</v>
      </c>
      <c r="AF224" s="25" t="e">
        <f t="shared" si="130"/>
        <v>#VALUE!</v>
      </c>
      <c r="AG224" s="25" t="e">
        <f t="shared" si="130"/>
        <v>#VALUE!</v>
      </c>
      <c r="AH224" s="99" t="s">
        <v>34</v>
      </c>
      <c r="AI224" s="110">
        <f t="shared" si="124"/>
        <v>0</v>
      </c>
      <c r="AJ224" s="113"/>
    </row>
    <row r="225" spans="2:38" hidden="1">
      <c r="B225" s="13" t="s">
        <v>41</v>
      </c>
      <c r="C225" s="26" t="e">
        <f t="shared" ref="C225:AG225" si="131">IF(AND(DAY(C210)&gt;=8,DAY(C210)&lt;=14,C211="日",OR(C216="休",C216="雨")),1,0)</f>
        <v>#VALUE!</v>
      </c>
      <c r="D225" s="26" t="e">
        <f t="shared" si="131"/>
        <v>#VALUE!</v>
      </c>
      <c r="E225" s="26" t="e">
        <f t="shared" si="131"/>
        <v>#VALUE!</v>
      </c>
      <c r="F225" s="26" t="e">
        <f t="shared" si="131"/>
        <v>#VALUE!</v>
      </c>
      <c r="G225" s="26" t="e">
        <f t="shared" si="131"/>
        <v>#VALUE!</v>
      </c>
      <c r="H225" s="26" t="e">
        <f t="shared" si="131"/>
        <v>#VALUE!</v>
      </c>
      <c r="I225" s="26" t="e">
        <f t="shared" si="131"/>
        <v>#VALUE!</v>
      </c>
      <c r="J225" s="26" t="e">
        <f t="shared" si="131"/>
        <v>#VALUE!</v>
      </c>
      <c r="K225" s="26" t="e">
        <f t="shared" si="131"/>
        <v>#VALUE!</v>
      </c>
      <c r="L225" s="26" t="e">
        <f t="shared" si="131"/>
        <v>#VALUE!</v>
      </c>
      <c r="M225" s="26" t="e">
        <f t="shared" si="131"/>
        <v>#VALUE!</v>
      </c>
      <c r="N225" s="26" t="e">
        <f t="shared" si="131"/>
        <v>#VALUE!</v>
      </c>
      <c r="O225" s="26" t="e">
        <f t="shared" si="131"/>
        <v>#VALUE!</v>
      </c>
      <c r="P225" s="26" t="e">
        <f t="shared" si="131"/>
        <v>#VALUE!</v>
      </c>
      <c r="Q225" s="26" t="e">
        <f t="shared" si="131"/>
        <v>#VALUE!</v>
      </c>
      <c r="R225" s="26" t="e">
        <f t="shared" si="131"/>
        <v>#VALUE!</v>
      </c>
      <c r="S225" s="26" t="e">
        <f t="shared" si="131"/>
        <v>#VALUE!</v>
      </c>
      <c r="T225" s="26" t="e">
        <f t="shared" si="131"/>
        <v>#VALUE!</v>
      </c>
      <c r="U225" s="26" t="e">
        <f t="shared" si="131"/>
        <v>#VALUE!</v>
      </c>
      <c r="V225" s="26" t="e">
        <f t="shared" si="131"/>
        <v>#VALUE!</v>
      </c>
      <c r="W225" s="26" t="e">
        <f t="shared" si="131"/>
        <v>#VALUE!</v>
      </c>
      <c r="X225" s="26" t="e">
        <f t="shared" si="131"/>
        <v>#VALUE!</v>
      </c>
      <c r="Y225" s="26" t="e">
        <f t="shared" si="131"/>
        <v>#VALUE!</v>
      </c>
      <c r="Z225" s="26" t="e">
        <f t="shared" si="131"/>
        <v>#VALUE!</v>
      </c>
      <c r="AA225" s="26" t="e">
        <f t="shared" si="131"/>
        <v>#VALUE!</v>
      </c>
      <c r="AB225" s="26" t="e">
        <f t="shared" si="131"/>
        <v>#VALUE!</v>
      </c>
      <c r="AC225" s="26" t="e">
        <f t="shared" si="131"/>
        <v>#VALUE!</v>
      </c>
      <c r="AD225" s="26" t="e">
        <f t="shared" si="131"/>
        <v>#VALUE!</v>
      </c>
      <c r="AE225" s="26" t="e">
        <f t="shared" si="131"/>
        <v>#VALUE!</v>
      </c>
      <c r="AF225" s="26" t="e">
        <f t="shared" si="131"/>
        <v>#VALUE!</v>
      </c>
      <c r="AG225" s="26" t="e">
        <f t="shared" si="131"/>
        <v>#VALUE!</v>
      </c>
      <c r="AH225" s="99" t="s">
        <v>35</v>
      </c>
      <c r="AI225" s="110">
        <f t="shared" si="124"/>
        <v>0</v>
      </c>
      <c r="AJ225" s="113"/>
    </row>
    <row r="226" spans="2:38">
      <c r="F226" s="25"/>
    </row>
    <row r="227" spans="2:38">
      <c r="C227" s="2" t="e">
        <f>YEAR(C230)</f>
        <v>#VALUE!</v>
      </c>
      <c r="D227" s="2" t="e">
        <f>MONTH(C230)</f>
        <v>#VALUE!</v>
      </c>
    </row>
    <row r="228" spans="2:38">
      <c r="B228" s="14" t="s">
        <v>1</v>
      </c>
      <c r="C228" s="28" t="e">
        <f>C230</f>
        <v>#VALUE!</v>
      </c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03"/>
    </row>
    <row r="229" spans="2:38" hidden="1">
      <c r="B229" s="15"/>
      <c r="C229" s="29" t="e">
        <f>DATE($C227,$D227,1)</f>
        <v>#VALUE!</v>
      </c>
      <c r="D229" s="29" t="e">
        <f t="shared" ref="D229:AG229" si="132">C229+1</f>
        <v>#VALUE!</v>
      </c>
      <c r="E229" s="29" t="e">
        <f t="shared" si="132"/>
        <v>#VALUE!</v>
      </c>
      <c r="F229" s="29" t="e">
        <f t="shared" si="132"/>
        <v>#VALUE!</v>
      </c>
      <c r="G229" s="29" t="e">
        <f t="shared" si="132"/>
        <v>#VALUE!</v>
      </c>
      <c r="H229" s="29" t="e">
        <f t="shared" si="132"/>
        <v>#VALUE!</v>
      </c>
      <c r="I229" s="29" t="e">
        <f t="shared" si="132"/>
        <v>#VALUE!</v>
      </c>
      <c r="J229" s="29" t="e">
        <f t="shared" si="132"/>
        <v>#VALUE!</v>
      </c>
      <c r="K229" s="29" t="e">
        <f t="shared" si="132"/>
        <v>#VALUE!</v>
      </c>
      <c r="L229" s="29" t="e">
        <f t="shared" si="132"/>
        <v>#VALUE!</v>
      </c>
      <c r="M229" s="29" t="e">
        <f t="shared" si="132"/>
        <v>#VALUE!</v>
      </c>
      <c r="N229" s="29" t="e">
        <f t="shared" si="132"/>
        <v>#VALUE!</v>
      </c>
      <c r="O229" s="29" t="e">
        <f t="shared" si="132"/>
        <v>#VALUE!</v>
      </c>
      <c r="P229" s="29" t="e">
        <f t="shared" si="132"/>
        <v>#VALUE!</v>
      </c>
      <c r="Q229" s="29" t="e">
        <f t="shared" si="132"/>
        <v>#VALUE!</v>
      </c>
      <c r="R229" s="29" t="e">
        <f t="shared" si="132"/>
        <v>#VALUE!</v>
      </c>
      <c r="S229" s="29" t="e">
        <f t="shared" si="132"/>
        <v>#VALUE!</v>
      </c>
      <c r="T229" s="29" t="e">
        <f t="shared" si="132"/>
        <v>#VALUE!</v>
      </c>
      <c r="U229" s="29" t="e">
        <f t="shared" si="132"/>
        <v>#VALUE!</v>
      </c>
      <c r="V229" s="29" t="e">
        <f t="shared" si="132"/>
        <v>#VALUE!</v>
      </c>
      <c r="W229" s="29" t="e">
        <f t="shared" si="132"/>
        <v>#VALUE!</v>
      </c>
      <c r="X229" s="29" t="e">
        <f t="shared" si="132"/>
        <v>#VALUE!</v>
      </c>
      <c r="Y229" s="29" t="e">
        <f t="shared" si="132"/>
        <v>#VALUE!</v>
      </c>
      <c r="Z229" s="29" t="e">
        <f t="shared" si="132"/>
        <v>#VALUE!</v>
      </c>
      <c r="AA229" s="29" t="e">
        <f t="shared" si="132"/>
        <v>#VALUE!</v>
      </c>
      <c r="AB229" s="29" t="e">
        <f t="shared" si="132"/>
        <v>#VALUE!</v>
      </c>
      <c r="AC229" s="29" t="e">
        <f t="shared" si="132"/>
        <v>#VALUE!</v>
      </c>
      <c r="AD229" s="29" t="e">
        <f t="shared" si="132"/>
        <v>#VALUE!</v>
      </c>
      <c r="AE229" s="29" t="e">
        <f t="shared" si="132"/>
        <v>#VALUE!</v>
      </c>
      <c r="AF229" s="29" t="e">
        <f t="shared" si="132"/>
        <v>#VALUE!</v>
      </c>
      <c r="AG229" s="29" t="e">
        <f t="shared" si="132"/>
        <v>#VALUE!</v>
      </c>
      <c r="AH229" s="100"/>
      <c r="AI229" s="111"/>
    </row>
    <row r="230" spans="2:38">
      <c r="B230" s="16" t="s">
        <v>24</v>
      </c>
      <c r="C230" s="30" t="e">
        <f>IF(EDATE(C209,1)&gt;$G$5,"",EDATE(C209,1))</f>
        <v>#VALUE!</v>
      </c>
      <c r="D230" s="29" t="e">
        <f t="shared" ref="D230:AG230" si="133">IF(D229&gt;$G$5,"",IF(C230=EOMONTH(DATE($C227,$D227,1),0),"",IF(C230="","",C230+1)))</f>
        <v>#VALUE!</v>
      </c>
      <c r="E230" s="29" t="e">
        <f t="shared" si="133"/>
        <v>#VALUE!</v>
      </c>
      <c r="F230" s="29" t="e">
        <f t="shared" si="133"/>
        <v>#VALUE!</v>
      </c>
      <c r="G230" s="29" t="e">
        <f t="shared" si="133"/>
        <v>#VALUE!</v>
      </c>
      <c r="H230" s="29" t="e">
        <f t="shared" si="133"/>
        <v>#VALUE!</v>
      </c>
      <c r="I230" s="29" t="e">
        <f t="shared" si="133"/>
        <v>#VALUE!</v>
      </c>
      <c r="J230" s="29" t="e">
        <f t="shared" si="133"/>
        <v>#VALUE!</v>
      </c>
      <c r="K230" s="29" t="e">
        <f t="shared" si="133"/>
        <v>#VALUE!</v>
      </c>
      <c r="L230" s="29" t="e">
        <f t="shared" si="133"/>
        <v>#VALUE!</v>
      </c>
      <c r="M230" s="29" t="e">
        <f t="shared" si="133"/>
        <v>#VALUE!</v>
      </c>
      <c r="N230" s="29" t="e">
        <f t="shared" si="133"/>
        <v>#VALUE!</v>
      </c>
      <c r="O230" s="29" t="e">
        <f t="shared" si="133"/>
        <v>#VALUE!</v>
      </c>
      <c r="P230" s="29" t="e">
        <f t="shared" si="133"/>
        <v>#VALUE!</v>
      </c>
      <c r="Q230" s="29" t="e">
        <f t="shared" si="133"/>
        <v>#VALUE!</v>
      </c>
      <c r="R230" s="29" t="e">
        <f t="shared" si="133"/>
        <v>#VALUE!</v>
      </c>
      <c r="S230" s="29" t="e">
        <f t="shared" si="133"/>
        <v>#VALUE!</v>
      </c>
      <c r="T230" s="29" t="e">
        <f t="shared" si="133"/>
        <v>#VALUE!</v>
      </c>
      <c r="U230" s="29" t="e">
        <f t="shared" si="133"/>
        <v>#VALUE!</v>
      </c>
      <c r="V230" s="29" t="e">
        <f t="shared" si="133"/>
        <v>#VALUE!</v>
      </c>
      <c r="W230" s="29" t="e">
        <f t="shared" si="133"/>
        <v>#VALUE!</v>
      </c>
      <c r="X230" s="29" t="e">
        <f t="shared" si="133"/>
        <v>#VALUE!</v>
      </c>
      <c r="Y230" s="29" t="e">
        <f t="shared" si="133"/>
        <v>#VALUE!</v>
      </c>
      <c r="Z230" s="29" t="e">
        <f t="shared" si="133"/>
        <v>#VALUE!</v>
      </c>
      <c r="AA230" s="29" t="e">
        <f t="shared" si="133"/>
        <v>#VALUE!</v>
      </c>
      <c r="AB230" s="29" t="e">
        <f t="shared" si="133"/>
        <v>#VALUE!</v>
      </c>
      <c r="AC230" s="29" t="e">
        <f t="shared" si="133"/>
        <v>#VALUE!</v>
      </c>
      <c r="AD230" s="29" t="e">
        <f t="shared" si="133"/>
        <v>#VALUE!</v>
      </c>
      <c r="AE230" s="29" t="e">
        <f t="shared" si="133"/>
        <v>#VALUE!</v>
      </c>
      <c r="AF230" s="29" t="e">
        <f t="shared" si="133"/>
        <v>#VALUE!</v>
      </c>
      <c r="AG230" s="29" t="e">
        <f t="shared" si="133"/>
        <v>#VALUE!</v>
      </c>
      <c r="AH230" s="95" t="s">
        <v>25</v>
      </c>
      <c r="AI230" s="105">
        <f>+COUNTIFS(C231:AG231,"土",C232:AG232,"")+COUNTIFS(C231:AG231,"日",C232:AG232,"")</f>
        <v>0</v>
      </c>
    </row>
    <row r="231" spans="2:38">
      <c r="B231" s="7" t="s">
        <v>26</v>
      </c>
      <c r="C231" s="20" t="str">
        <f t="shared" ref="C231:AG231" si="134">IFERROR(TEXT(WEEKDAY(+C230),"aaa"),"")</f>
        <v/>
      </c>
      <c r="D231" s="20" t="str">
        <f t="shared" si="134"/>
        <v/>
      </c>
      <c r="E231" s="20" t="str">
        <f t="shared" si="134"/>
        <v/>
      </c>
      <c r="F231" s="20" t="str">
        <f t="shared" si="134"/>
        <v/>
      </c>
      <c r="G231" s="20" t="str">
        <f t="shared" si="134"/>
        <v/>
      </c>
      <c r="H231" s="20" t="str">
        <f t="shared" si="134"/>
        <v/>
      </c>
      <c r="I231" s="20" t="str">
        <f t="shared" si="134"/>
        <v/>
      </c>
      <c r="J231" s="20" t="str">
        <f t="shared" si="134"/>
        <v/>
      </c>
      <c r="K231" s="20" t="str">
        <f t="shared" si="134"/>
        <v/>
      </c>
      <c r="L231" s="20" t="str">
        <f t="shared" si="134"/>
        <v/>
      </c>
      <c r="M231" s="20" t="str">
        <f t="shared" si="134"/>
        <v/>
      </c>
      <c r="N231" s="20" t="str">
        <f t="shared" si="134"/>
        <v/>
      </c>
      <c r="O231" s="20" t="str">
        <f t="shared" si="134"/>
        <v/>
      </c>
      <c r="P231" s="20" t="str">
        <f t="shared" si="134"/>
        <v/>
      </c>
      <c r="Q231" s="20" t="str">
        <f t="shared" si="134"/>
        <v/>
      </c>
      <c r="R231" s="20" t="str">
        <f t="shared" si="134"/>
        <v/>
      </c>
      <c r="S231" s="20" t="str">
        <f t="shared" si="134"/>
        <v/>
      </c>
      <c r="T231" s="20" t="str">
        <f t="shared" si="134"/>
        <v/>
      </c>
      <c r="U231" s="20" t="str">
        <f t="shared" si="134"/>
        <v/>
      </c>
      <c r="V231" s="20" t="str">
        <f t="shared" si="134"/>
        <v/>
      </c>
      <c r="W231" s="20" t="str">
        <f t="shared" si="134"/>
        <v/>
      </c>
      <c r="X231" s="20" t="str">
        <f t="shared" si="134"/>
        <v/>
      </c>
      <c r="Y231" s="20" t="str">
        <f t="shared" si="134"/>
        <v/>
      </c>
      <c r="Z231" s="20" t="str">
        <f t="shared" si="134"/>
        <v/>
      </c>
      <c r="AA231" s="20" t="str">
        <f t="shared" si="134"/>
        <v/>
      </c>
      <c r="AB231" s="20" t="str">
        <f t="shared" si="134"/>
        <v/>
      </c>
      <c r="AC231" s="20" t="str">
        <f t="shared" si="134"/>
        <v/>
      </c>
      <c r="AD231" s="20" t="str">
        <f t="shared" si="134"/>
        <v/>
      </c>
      <c r="AE231" s="20" t="str">
        <f t="shared" si="134"/>
        <v/>
      </c>
      <c r="AF231" s="20" t="str">
        <f t="shared" si="134"/>
        <v/>
      </c>
      <c r="AG231" s="20" t="str">
        <f t="shared" si="134"/>
        <v/>
      </c>
      <c r="AH231" s="95" t="s">
        <v>12</v>
      </c>
      <c r="AI231" s="105">
        <f>+COUNTIF(C232:AG232,"夏休")+COUNTIF(C232:AG232,"冬休")+COUNTIF(C232:AG232,"中止")</f>
        <v>0</v>
      </c>
    </row>
    <row r="232" spans="2:38" ht="13.5" customHeight="1">
      <c r="B232" s="8" t="s">
        <v>27</v>
      </c>
      <c r="C232" s="21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88"/>
      <c r="AH232" s="96" t="s">
        <v>4</v>
      </c>
      <c r="AI232" s="106">
        <f>COUNT(C230:AG230)-AI231</f>
        <v>0</v>
      </c>
    </row>
    <row r="233" spans="2:38" ht="13.5" customHeight="1">
      <c r="B233" s="9"/>
      <c r="C233" s="21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88"/>
      <c r="AH233" s="96" t="s">
        <v>29</v>
      </c>
      <c r="AI233" s="106">
        <f>+COUNTIF(C234:AG235,"休")</f>
        <v>0</v>
      </c>
      <c r="AJ233" s="113" t="e">
        <f>IF(AI234&gt;0.285,"",IF(AI233&lt;AI230,"←計画日数が足りません",""))</f>
        <v>#DIV/0!</v>
      </c>
    </row>
    <row r="234" spans="2:38" ht="13.5" customHeight="1">
      <c r="B234" s="10" t="s">
        <v>2</v>
      </c>
      <c r="C234" s="22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89"/>
      <c r="AH234" s="96" t="s">
        <v>30</v>
      </c>
      <c r="AI234" s="107" t="e">
        <f>+AI233/AI232</f>
        <v>#DIV/0!</v>
      </c>
    </row>
    <row r="235" spans="2:38">
      <c r="B235" s="10"/>
      <c r="C235" s="22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89"/>
      <c r="AH235" s="96" t="s">
        <v>7</v>
      </c>
      <c r="AI235" s="106">
        <f>+COUNTA(C236:AG237)</f>
        <v>0</v>
      </c>
    </row>
    <row r="236" spans="2:38">
      <c r="B236" s="11" t="s">
        <v>17</v>
      </c>
      <c r="C236" s="23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90"/>
      <c r="AH236" s="97" t="s">
        <v>31</v>
      </c>
      <c r="AI236" s="108" t="e">
        <f>+AI235/AI232</f>
        <v>#DIV/0!</v>
      </c>
      <c r="AL236" s="2">
        <f>+COUNTIF(C234:AG235,"休")</f>
        <v>0</v>
      </c>
    </row>
    <row r="237" spans="2:38">
      <c r="B237" s="12"/>
      <c r="C237" s="24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91"/>
      <c r="AH237" s="98" t="s">
        <v>6</v>
      </c>
      <c r="AI237" s="109" t="str">
        <f>IF(7&gt;AI232,"対象外",IF(OR(AI236&gt;=0.285,AI235&gt;=AI230),"OK","NG"))</f>
        <v>対象外</v>
      </c>
      <c r="AJ237" s="113" t="str">
        <f>IF(AI237="対象外","←７日間に満たない期間は達成判定の対象外",IF(AI237="NG","←月単位未達成","←月単位達成"))</f>
        <v>←７日間に満たない期間は達成判定の対象外</v>
      </c>
      <c r="AL237" s="114" t="str">
        <f>IF(7&gt;AI232,"対象外",IF(AL236&gt;=AI230,"OK","NG"))</f>
        <v>対象外</v>
      </c>
    </row>
    <row r="238" spans="2:38" hidden="1">
      <c r="B238" s="13" t="s">
        <v>32</v>
      </c>
      <c r="C238" s="25" t="e">
        <f t="shared" ref="C238:AG238" si="135">IF(AND(DAY(C230)&gt;=22,DAY(C230)&lt;=28,C231="土"),1,0)</f>
        <v>#VALUE!</v>
      </c>
      <c r="D238" s="25" t="e">
        <f t="shared" si="135"/>
        <v>#VALUE!</v>
      </c>
      <c r="E238" s="25" t="e">
        <f t="shared" si="135"/>
        <v>#VALUE!</v>
      </c>
      <c r="F238" s="25" t="e">
        <f t="shared" si="135"/>
        <v>#VALUE!</v>
      </c>
      <c r="G238" s="25" t="e">
        <f t="shared" si="135"/>
        <v>#VALUE!</v>
      </c>
      <c r="H238" s="25" t="e">
        <f t="shared" si="135"/>
        <v>#VALUE!</v>
      </c>
      <c r="I238" s="25" t="e">
        <f t="shared" si="135"/>
        <v>#VALUE!</v>
      </c>
      <c r="J238" s="25" t="e">
        <f t="shared" si="135"/>
        <v>#VALUE!</v>
      </c>
      <c r="K238" s="25" t="e">
        <f t="shared" si="135"/>
        <v>#VALUE!</v>
      </c>
      <c r="L238" s="25" t="e">
        <f t="shared" si="135"/>
        <v>#VALUE!</v>
      </c>
      <c r="M238" s="25" t="e">
        <f t="shared" si="135"/>
        <v>#VALUE!</v>
      </c>
      <c r="N238" s="25" t="e">
        <f t="shared" si="135"/>
        <v>#VALUE!</v>
      </c>
      <c r="O238" s="25" t="e">
        <f t="shared" si="135"/>
        <v>#VALUE!</v>
      </c>
      <c r="P238" s="25" t="e">
        <f t="shared" si="135"/>
        <v>#VALUE!</v>
      </c>
      <c r="Q238" s="25" t="e">
        <f t="shared" si="135"/>
        <v>#VALUE!</v>
      </c>
      <c r="R238" s="25" t="e">
        <f t="shared" si="135"/>
        <v>#VALUE!</v>
      </c>
      <c r="S238" s="25" t="e">
        <f t="shared" si="135"/>
        <v>#VALUE!</v>
      </c>
      <c r="T238" s="25" t="e">
        <f t="shared" si="135"/>
        <v>#VALUE!</v>
      </c>
      <c r="U238" s="25" t="e">
        <f t="shared" si="135"/>
        <v>#VALUE!</v>
      </c>
      <c r="V238" s="25" t="e">
        <f t="shared" si="135"/>
        <v>#VALUE!</v>
      </c>
      <c r="W238" s="25" t="e">
        <f t="shared" si="135"/>
        <v>#VALUE!</v>
      </c>
      <c r="X238" s="25" t="e">
        <f t="shared" si="135"/>
        <v>#VALUE!</v>
      </c>
      <c r="Y238" s="25" t="e">
        <f t="shared" si="135"/>
        <v>#VALUE!</v>
      </c>
      <c r="Z238" s="25" t="e">
        <f t="shared" si="135"/>
        <v>#VALUE!</v>
      </c>
      <c r="AA238" s="25" t="e">
        <f t="shared" si="135"/>
        <v>#VALUE!</v>
      </c>
      <c r="AB238" s="25" t="e">
        <f t="shared" si="135"/>
        <v>#VALUE!</v>
      </c>
      <c r="AC238" s="25" t="e">
        <f t="shared" si="135"/>
        <v>#VALUE!</v>
      </c>
      <c r="AD238" s="25" t="e">
        <f t="shared" si="135"/>
        <v>#VALUE!</v>
      </c>
      <c r="AE238" s="25" t="e">
        <f t="shared" si="135"/>
        <v>#VALUE!</v>
      </c>
      <c r="AF238" s="25" t="e">
        <f t="shared" si="135"/>
        <v>#VALUE!</v>
      </c>
      <c r="AG238" s="25" t="e">
        <f t="shared" si="135"/>
        <v>#VALUE!</v>
      </c>
      <c r="AH238" s="99" t="s">
        <v>34</v>
      </c>
      <c r="AI238" s="110">
        <f t="shared" ref="AI238:AI245" si="136">_xlfn.AGGREGATE(9,6,C238:AG238)</f>
        <v>0</v>
      </c>
      <c r="AJ238" s="113"/>
    </row>
    <row r="239" spans="2:38" hidden="1">
      <c r="B239" s="13" t="s">
        <v>13</v>
      </c>
      <c r="C239" s="26" t="e">
        <f t="shared" ref="C239:AG239" si="137">IF(AND(DAY(C230)&gt;=22,DAY(C230)&lt;=28,C231="土",OR(C236="休",C236="雨")),1,0)</f>
        <v>#VALUE!</v>
      </c>
      <c r="D239" s="26" t="e">
        <f t="shared" si="137"/>
        <v>#VALUE!</v>
      </c>
      <c r="E239" s="26" t="e">
        <f t="shared" si="137"/>
        <v>#VALUE!</v>
      </c>
      <c r="F239" s="26" t="e">
        <f t="shared" si="137"/>
        <v>#VALUE!</v>
      </c>
      <c r="G239" s="26" t="e">
        <f t="shared" si="137"/>
        <v>#VALUE!</v>
      </c>
      <c r="H239" s="26" t="e">
        <f t="shared" si="137"/>
        <v>#VALUE!</v>
      </c>
      <c r="I239" s="26" t="e">
        <f t="shared" si="137"/>
        <v>#VALUE!</v>
      </c>
      <c r="J239" s="26" t="e">
        <f t="shared" si="137"/>
        <v>#VALUE!</v>
      </c>
      <c r="K239" s="26" t="e">
        <f t="shared" si="137"/>
        <v>#VALUE!</v>
      </c>
      <c r="L239" s="26" t="e">
        <f t="shared" si="137"/>
        <v>#VALUE!</v>
      </c>
      <c r="M239" s="26" t="e">
        <f t="shared" si="137"/>
        <v>#VALUE!</v>
      </c>
      <c r="N239" s="26" t="e">
        <f t="shared" si="137"/>
        <v>#VALUE!</v>
      </c>
      <c r="O239" s="26" t="e">
        <f t="shared" si="137"/>
        <v>#VALUE!</v>
      </c>
      <c r="P239" s="26" t="e">
        <f t="shared" si="137"/>
        <v>#VALUE!</v>
      </c>
      <c r="Q239" s="26" t="e">
        <f t="shared" si="137"/>
        <v>#VALUE!</v>
      </c>
      <c r="R239" s="26" t="e">
        <f t="shared" si="137"/>
        <v>#VALUE!</v>
      </c>
      <c r="S239" s="26" t="e">
        <f t="shared" si="137"/>
        <v>#VALUE!</v>
      </c>
      <c r="T239" s="26" t="e">
        <f t="shared" si="137"/>
        <v>#VALUE!</v>
      </c>
      <c r="U239" s="26" t="e">
        <f t="shared" si="137"/>
        <v>#VALUE!</v>
      </c>
      <c r="V239" s="26" t="e">
        <f t="shared" si="137"/>
        <v>#VALUE!</v>
      </c>
      <c r="W239" s="26" t="e">
        <f t="shared" si="137"/>
        <v>#VALUE!</v>
      </c>
      <c r="X239" s="26" t="e">
        <f t="shared" si="137"/>
        <v>#VALUE!</v>
      </c>
      <c r="Y239" s="26" t="e">
        <f t="shared" si="137"/>
        <v>#VALUE!</v>
      </c>
      <c r="Z239" s="26" t="e">
        <f t="shared" si="137"/>
        <v>#VALUE!</v>
      </c>
      <c r="AA239" s="26" t="e">
        <f t="shared" si="137"/>
        <v>#VALUE!</v>
      </c>
      <c r="AB239" s="26" t="e">
        <f t="shared" si="137"/>
        <v>#VALUE!</v>
      </c>
      <c r="AC239" s="26" t="e">
        <f t="shared" si="137"/>
        <v>#VALUE!</v>
      </c>
      <c r="AD239" s="26" t="e">
        <f t="shared" si="137"/>
        <v>#VALUE!</v>
      </c>
      <c r="AE239" s="26" t="e">
        <f t="shared" si="137"/>
        <v>#VALUE!</v>
      </c>
      <c r="AF239" s="26" t="e">
        <f t="shared" si="137"/>
        <v>#VALUE!</v>
      </c>
      <c r="AG239" s="26" t="e">
        <f t="shared" si="137"/>
        <v>#VALUE!</v>
      </c>
      <c r="AH239" s="99" t="s">
        <v>35</v>
      </c>
      <c r="AI239" s="110">
        <f t="shared" si="136"/>
        <v>0</v>
      </c>
      <c r="AJ239" s="113"/>
    </row>
    <row r="240" spans="2:38" hidden="1">
      <c r="B240" s="13" t="s">
        <v>37</v>
      </c>
      <c r="C240" s="25" t="e">
        <f t="shared" ref="C240:AG240" si="138">IF(AND(DAY(C230)&gt;=8,DAY(C230)&lt;=14,C231="土"),1,0)</f>
        <v>#VALUE!</v>
      </c>
      <c r="D240" s="25" t="e">
        <f t="shared" si="138"/>
        <v>#VALUE!</v>
      </c>
      <c r="E240" s="25" t="e">
        <f t="shared" si="138"/>
        <v>#VALUE!</v>
      </c>
      <c r="F240" s="25" t="e">
        <f t="shared" si="138"/>
        <v>#VALUE!</v>
      </c>
      <c r="G240" s="25" t="e">
        <f t="shared" si="138"/>
        <v>#VALUE!</v>
      </c>
      <c r="H240" s="25" t="e">
        <f t="shared" si="138"/>
        <v>#VALUE!</v>
      </c>
      <c r="I240" s="25" t="e">
        <f t="shared" si="138"/>
        <v>#VALUE!</v>
      </c>
      <c r="J240" s="25" t="e">
        <f t="shared" si="138"/>
        <v>#VALUE!</v>
      </c>
      <c r="K240" s="25" t="e">
        <f t="shared" si="138"/>
        <v>#VALUE!</v>
      </c>
      <c r="L240" s="25" t="e">
        <f t="shared" si="138"/>
        <v>#VALUE!</v>
      </c>
      <c r="M240" s="25" t="e">
        <f t="shared" si="138"/>
        <v>#VALUE!</v>
      </c>
      <c r="N240" s="25" t="e">
        <f t="shared" si="138"/>
        <v>#VALUE!</v>
      </c>
      <c r="O240" s="25" t="e">
        <f t="shared" si="138"/>
        <v>#VALUE!</v>
      </c>
      <c r="P240" s="25" t="e">
        <f t="shared" si="138"/>
        <v>#VALUE!</v>
      </c>
      <c r="Q240" s="25" t="e">
        <f t="shared" si="138"/>
        <v>#VALUE!</v>
      </c>
      <c r="R240" s="25" t="e">
        <f t="shared" si="138"/>
        <v>#VALUE!</v>
      </c>
      <c r="S240" s="25" t="e">
        <f t="shared" si="138"/>
        <v>#VALUE!</v>
      </c>
      <c r="T240" s="25" t="e">
        <f t="shared" si="138"/>
        <v>#VALUE!</v>
      </c>
      <c r="U240" s="25" t="e">
        <f t="shared" si="138"/>
        <v>#VALUE!</v>
      </c>
      <c r="V240" s="25" t="e">
        <f t="shared" si="138"/>
        <v>#VALUE!</v>
      </c>
      <c r="W240" s="25" t="e">
        <f t="shared" si="138"/>
        <v>#VALUE!</v>
      </c>
      <c r="X240" s="25" t="e">
        <f t="shared" si="138"/>
        <v>#VALUE!</v>
      </c>
      <c r="Y240" s="25" t="e">
        <f t="shared" si="138"/>
        <v>#VALUE!</v>
      </c>
      <c r="Z240" s="25" t="e">
        <f t="shared" si="138"/>
        <v>#VALUE!</v>
      </c>
      <c r="AA240" s="25" t="e">
        <f t="shared" si="138"/>
        <v>#VALUE!</v>
      </c>
      <c r="AB240" s="25" t="e">
        <f t="shared" si="138"/>
        <v>#VALUE!</v>
      </c>
      <c r="AC240" s="25" t="e">
        <f t="shared" si="138"/>
        <v>#VALUE!</v>
      </c>
      <c r="AD240" s="25" t="e">
        <f t="shared" si="138"/>
        <v>#VALUE!</v>
      </c>
      <c r="AE240" s="25" t="e">
        <f t="shared" si="138"/>
        <v>#VALUE!</v>
      </c>
      <c r="AF240" s="25" t="e">
        <f t="shared" si="138"/>
        <v>#VALUE!</v>
      </c>
      <c r="AG240" s="25" t="e">
        <f t="shared" si="138"/>
        <v>#VALUE!</v>
      </c>
      <c r="AH240" s="99" t="s">
        <v>34</v>
      </c>
      <c r="AI240" s="110">
        <f t="shared" si="136"/>
        <v>0</v>
      </c>
      <c r="AJ240" s="113"/>
    </row>
    <row r="241" spans="2:38" hidden="1">
      <c r="B241" s="13" t="s">
        <v>38</v>
      </c>
      <c r="C241" s="26" t="e">
        <f t="shared" ref="C241:AG241" si="139">IF(AND(DAY(C230)&gt;=8,DAY(C230)&lt;=14,C231="土",OR(C236="休",C236="雨")),1,0)</f>
        <v>#VALUE!</v>
      </c>
      <c r="D241" s="26" t="e">
        <f t="shared" si="139"/>
        <v>#VALUE!</v>
      </c>
      <c r="E241" s="26" t="e">
        <f t="shared" si="139"/>
        <v>#VALUE!</v>
      </c>
      <c r="F241" s="26" t="e">
        <f t="shared" si="139"/>
        <v>#VALUE!</v>
      </c>
      <c r="G241" s="26" t="e">
        <f t="shared" si="139"/>
        <v>#VALUE!</v>
      </c>
      <c r="H241" s="26" t="e">
        <f t="shared" si="139"/>
        <v>#VALUE!</v>
      </c>
      <c r="I241" s="26" t="e">
        <f t="shared" si="139"/>
        <v>#VALUE!</v>
      </c>
      <c r="J241" s="26" t="e">
        <f t="shared" si="139"/>
        <v>#VALUE!</v>
      </c>
      <c r="K241" s="26" t="e">
        <f t="shared" si="139"/>
        <v>#VALUE!</v>
      </c>
      <c r="L241" s="26" t="e">
        <f t="shared" si="139"/>
        <v>#VALUE!</v>
      </c>
      <c r="M241" s="26" t="e">
        <f t="shared" si="139"/>
        <v>#VALUE!</v>
      </c>
      <c r="N241" s="26" t="e">
        <f t="shared" si="139"/>
        <v>#VALUE!</v>
      </c>
      <c r="O241" s="26" t="e">
        <f t="shared" si="139"/>
        <v>#VALUE!</v>
      </c>
      <c r="P241" s="26" t="e">
        <f t="shared" si="139"/>
        <v>#VALUE!</v>
      </c>
      <c r="Q241" s="26" t="e">
        <f t="shared" si="139"/>
        <v>#VALUE!</v>
      </c>
      <c r="R241" s="26" t="e">
        <f t="shared" si="139"/>
        <v>#VALUE!</v>
      </c>
      <c r="S241" s="26" t="e">
        <f t="shared" si="139"/>
        <v>#VALUE!</v>
      </c>
      <c r="T241" s="26" t="e">
        <f t="shared" si="139"/>
        <v>#VALUE!</v>
      </c>
      <c r="U241" s="26" t="e">
        <f t="shared" si="139"/>
        <v>#VALUE!</v>
      </c>
      <c r="V241" s="26" t="e">
        <f t="shared" si="139"/>
        <v>#VALUE!</v>
      </c>
      <c r="W241" s="26" t="e">
        <f t="shared" si="139"/>
        <v>#VALUE!</v>
      </c>
      <c r="X241" s="26" t="e">
        <f t="shared" si="139"/>
        <v>#VALUE!</v>
      </c>
      <c r="Y241" s="26" t="e">
        <f t="shared" si="139"/>
        <v>#VALUE!</v>
      </c>
      <c r="Z241" s="26" t="e">
        <f t="shared" si="139"/>
        <v>#VALUE!</v>
      </c>
      <c r="AA241" s="26" t="e">
        <f t="shared" si="139"/>
        <v>#VALUE!</v>
      </c>
      <c r="AB241" s="26" t="e">
        <f t="shared" si="139"/>
        <v>#VALUE!</v>
      </c>
      <c r="AC241" s="26" t="e">
        <f t="shared" si="139"/>
        <v>#VALUE!</v>
      </c>
      <c r="AD241" s="26" t="e">
        <f t="shared" si="139"/>
        <v>#VALUE!</v>
      </c>
      <c r="AE241" s="26" t="e">
        <f t="shared" si="139"/>
        <v>#VALUE!</v>
      </c>
      <c r="AF241" s="26" t="e">
        <f t="shared" si="139"/>
        <v>#VALUE!</v>
      </c>
      <c r="AG241" s="26" t="e">
        <f t="shared" si="139"/>
        <v>#VALUE!</v>
      </c>
      <c r="AH241" s="99" t="s">
        <v>35</v>
      </c>
      <c r="AI241" s="110">
        <f t="shared" si="136"/>
        <v>0</v>
      </c>
      <c r="AJ241" s="113"/>
    </row>
    <row r="242" spans="2:38" hidden="1">
      <c r="B242" s="13" t="s">
        <v>33</v>
      </c>
      <c r="C242" s="25" t="e">
        <f t="shared" ref="C242:AG242" si="140">IF(AND(DAY(C230)&gt;=22,DAY(C230)&lt;=28,C231="日"),1,0)</f>
        <v>#VALUE!</v>
      </c>
      <c r="D242" s="25" t="e">
        <f t="shared" si="140"/>
        <v>#VALUE!</v>
      </c>
      <c r="E242" s="25" t="e">
        <f t="shared" si="140"/>
        <v>#VALUE!</v>
      </c>
      <c r="F242" s="25" t="e">
        <f t="shared" si="140"/>
        <v>#VALUE!</v>
      </c>
      <c r="G242" s="25" t="e">
        <f t="shared" si="140"/>
        <v>#VALUE!</v>
      </c>
      <c r="H242" s="25" t="e">
        <f t="shared" si="140"/>
        <v>#VALUE!</v>
      </c>
      <c r="I242" s="25" t="e">
        <f t="shared" si="140"/>
        <v>#VALUE!</v>
      </c>
      <c r="J242" s="25" t="e">
        <f t="shared" si="140"/>
        <v>#VALUE!</v>
      </c>
      <c r="K242" s="25" t="e">
        <f t="shared" si="140"/>
        <v>#VALUE!</v>
      </c>
      <c r="L242" s="25" t="e">
        <f t="shared" si="140"/>
        <v>#VALUE!</v>
      </c>
      <c r="M242" s="25" t="e">
        <f t="shared" si="140"/>
        <v>#VALUE!</v>
      </c>
      <c r="N242" s="25" t="e">
        <f t="shared" si="140"/>
        <v>#VALUE!</v>
      </c>
      <c r="O242" s="25" t="e">
        <f t="shared" si="140"/>
        <v>#VALUE!</v>
      </c>
      <c r="P242" s="25" t="e">
        <f t="shared" si="140"/>
        <v>#VALUE!</v>
      </c>
      <c r="Q242" s="25" t="e">
        <f t="shared" si="140"/>
        <v>#VALUE!</v>
      </c>
      <c r="R242" s="25" t="e">
        <f t="shared" si="140"/>
        <v>#VALUE!</v>
      </c>
      <c r="S242" s="25" t="e">
        <f t="shared" si="140"/>
        <v>#VALUE!</v>
      </c>
      <c r="T242" s="25" t="e">
        <f t="shared" si="140"/>
        <v>#VALUE!</v>
      </c>
      <c r="U242" s="25" t="e">
        <f t="shared" si="140"/>
        <v>#VALUE!</v>
      </c>
      <c r="V242" s="25" t="e">
        <f t="shared" si="140"/>
        <v>#VALUE!</v>
      </c>
      <c r="W242" s="25" t="e">
        <f t="shared" si="140"/>
        <v>#VALUE!</v>
      </c>
      <c r="X242" s="25" t="e">
        <f t="shared" si="140"/>
        <v>#VALUE!</v>
      </c>
      <c r="Y242" s="25" t="e">
        <f t="shared" si="140"/>
        <v>#VALUE!</v>
      </c>
      <c r="Z242" s="25" t="e">
        <f t="shared" si="140"/>
        <v>#VALUE!</v>
      </c>
      <c r="AA242" s="25" t="e">
        <f t="shared" si="140"/>
        <v>#VALUE!</v>
      </c>
      <c r="AB242" s="25" t="e">
        <f t="shared" si="140"/>
        <v>#VALUE!</v>
      </c>
      <c r="AC242" s="25" t="e">
        <f t="shared" si="140"/>
        <v>#VALUE!</v>
      </c>
      <c r="AD242" s="25" t="e">
        <f t="shared" si="140"/>
        <v>#VALUE!</v>
      </c>
      <c r="AE242" s="25" t="e">
        <f t="shared" si="140"/>
        <v>#VALUE!</v>
      </c>
      <c r="AF242" s="25" t="e">
        <f t="shared" si="140"/>
        <v>#VALUE!</v>
      </c>
      <c r="AG242" s="25" t="e">
        <f t="shared" si="140"/>
        <v>#VALUE!</v>
      </c>
      <c r="AH242" s="99" t="s">
        <v>34</v>
      </c>
      <c r="AI242" s="110">
        <f t="shared" si="136"/>
        <v>0</v>
      </c>
      <c r="AJ242" s="113"/>
    </row>
    <row r="243" spans="2:38" hidden="1">
      <c r="B243" s="13" t="s">
        <v>39</v>
      </c>
      <c r="C243" s="26" t="e">
        <f t="shared" ref="C243:AG243" si="141">IF(AND(DAY(C230)&gt;=22,DAY(C230)&lt;=28,C231="日",OR(C236="休",C236="雨")),1,0)</f>
        <v>#VALUE!</v>
      </c>
      <c r="D243" s="26" t="e">
        <f t="shared" si="141"/>
        <v>#VALUE!</v>
      </c>
      <c r="E243" s="26" t="e">
        <f t="shared" si="141"/>
        <v>#VALUE!</v>
      </c>
      <c r="F243" s="26" t="e">
        <f t="shared" si="141"/>
        <v>#VALUE!</v>
      </c>
      <c r="G243" s="26" t="e">
        <f t="shared" si="141"/>
        <v>#VALUE!</v>
      </c>
      <c r="H243" s="26" t="e">
        <f t="shared" si="141"/>
        <v>#VALUE!</v>
      </c>
      <c r="I243" s="26" t="e">
        <f t="shared" si="141"/>
        <v>#VALUE!</v>
      </c>
      <c r="J243" s="26" t="e">
        <f t="shared" si="141"/>
        <v>#VALUE!</v>
      </c>
      <c r="K243" s="26" t="e">
        <f t="shared" si="141"/>
        <v>#VALUE!</v>
      </c>
      <c r="L243" s="26" t="e">
        <f t="shared" si="141"/>
        <v>#VALUE!</v>
      </c>
      <c r="M243" s="26" t="e">
        <f t="shared" si="141"/>
        <v>#VALUE!</v>
      </c>
      <c r="N243" s="26" t="e">
        <f t="shared" si="141"/>
        <v>#VALUE!</v>
      </c>
      <c r="O243" s="26" t="e">
        <f t="shared" si="141"/>
        <v>#VALUE!</v>
      </c>
      <c r="P243" s="26" t="e">
        <f t="shared" si="141"/>
        <v>#VALUE!</v>
      </c>
      <c r="Q243" s="26" t="e">
        <f t="shared" si="141"/>
        <v>#VALUE!</v>
      </c>
      <c r="R243" s="26" t="e">
        <f t="shared" si="141"/>
        <v>#VALUE!</v>
      </c>
      <c r="S243" s="26" t="e">
        <f t="shared" si="141"/>
        <v>#VALUE!</v>
      </c>
      <c r="T243" s="26" t="e">
        <f t="shared" si="141"/>
        <v>#VALUE!</v>
      </c>
      <c r="U243" s="26" t="e">
        <f t="shared" si="141"/>
        <v>#VALUE!</v>
      </c>
      <c r="V243" s="26" t="e">
        <f t="shared" si="141"/>
        <v>#VALUE!</v>
      </c>
      <c r="W243" s="26" t="e">
        <f t="shared" si="141"/>
        <v>#VALUE!</v>
      </c>
      <c r="X243" s="26" t="e">
        <f t="shared" si="141"/>
        <v>#VALUE!</v>
      </c>
      <c r="Y243" s="26" t="e">
        <f t="shared" si="141"/>
        <v>#VALUE!</v>
      </c>
      <c r="Z243" s="26" t="e">
        <f t="shared" si="141"/>
        <v>#VALUE!</v>
      </c>
      <c r="AA243" s="26" t="e">
        <f t="shared" si="141"/>
        <v>#VALUE!</v>
      </c>
      <c r="AB243" s="26" t="e">
        <f t="shared" si="141"/>
        <v>#VALUE!</v>
      </c>
      <c r="AC243" s="26" t="e">
        <f t="shared" si="141"/>
        <v>#VALUE!</v>
      </c>
      <c r="AD243" s="26" t="e">
        <f t="shared" si="141"/>
        <v>#VALUE!</v>
      </c>
      <c r="AE243" s="26" t="e">
        <f t="shared" si="141"/>
        <v>#VALUE!</v>
      </c>
      <c r="AF243" s="26" t="e">
        <f t="shared" si="141"/>
        <v>#VALUE!</v>
      </c>
      <c r="AG243" s="26" t="e">
        <f t="shared" si="141"/>
        <v>#VALUE!</v>
      </c>
      <c r="AH243" s="99" t="s">
        <v>35</v>
      </c>
      <c r="AI243" s="110">
        <f t="shared" si="136"/>
        <v>0</v>
      </c>
      <c r="AJ243" s="113"/>
    </row>
    <row r="244" spans="2:38" hidden="1">
      <c r="B244" s="13" t="s">
        <v>40</v>
      </c>
      <c r="C244" s="25" t="e">
        <f t="shared" ref="C244:AG244" si="142">IF(AND(DAY(C230)&gt;=8,DAY(C230)&lt;=14,C231="日"),1,0)</f>
        <v>#VALUE!</v>
      </c>
      <c r="D244" s="25" t="e">
        <f t="shared" si="142"/>
        <v>#VALUE!</v>
      </c>
      <c r="E244" s="25" t="e">
        <f t="shared" si="142"/>
        <v>#VALUE!</v>
      </c>
      <c r="F244" s="25" t="e">
        <f t="shared" si="142"/>
        <v>#VALUE!</v>
      </c>
      <c r="G244" s="25" t="e">
        <f t="shared" si="142"/>
        <v>#VALUE!</v>
      </c>
      <c r="H244" s="25" t="e">
        <f t="shared" si="142"/>
        <v>#VALUE!</v>
      </c>
      <c r="I244" s="25" t="e">
        <f t="shared" si="142"/>
        <v>#VALUE!</v>
      </c>
      <c r="J244" s="25" t="e">
        <f t="shared" si="142"/>
        <v>#VALUE!</v>
      </c>
      <c r="K244" s="25" t="e">
        <f t="shared" si="142"/>
        <v>#VALUE!</v>
      </c>
      <c r="L244" s="25" t="e">
        <f t="shared" si="142"/>
        <v>#VALUE!</v>
      </c>
      <c r="M244" s="25" t="e">
        <f t="shared" si="142"/>
        <v>#VALUE!</v>
      </c>
      <c r="N244" s="25" t="e">
        <f t="shared" si="142"/>
        <v>#VALUE!</v>
      </c>
      <c r="O244" s="25" t="e">
        <f t="shared" si="142"/>
        <v>#VALUE!</v>
      </c>
      <c r="P244" s="25" t="e">
        <f t="shared" si="142"/>
        <v>#VALUE!</v>
      </c>
      <c r="Q244" s="25" t="e">
        <f t="shared" si="142"/>
        <v>#VALUE!</v>
      </c>
      <c r="R244" s="25" t="e">
        <f t="shared" si="142"/>
        <v>#VALUE!</v>
      </c>
      <c r="S244" s="25" t="e">
        <f t="shared" si="142"/>
        <v>#VALUE!</v>
      </c>
      <c r="T244" s="25" t="e">
        <f t="shared" si="142"/>
        <v>#VALUE!</v>
      </c>
      <c r="U244" s="25" t="e">
        <f t="shared" si="142"/>
        <v>#VALUE!</v>
      </c>
      <c r="V244" s="25" t="e">
        <f t="shared" si="142"/>
        <v>#VALUE!</v>
      </c>
      <c r="W244" s="25" t="e">
        <f t="shared" si="142"/>
        <v>#VALUE!</v>
      </c>
      <c r="X244" s="25" t="e">
        <f t="shared" si="142"/>
        <v>#VALUE!</v>
      </c>
      <c r="Y244" s="25" t="e">
        <f t="shared" si="142"/>
        <v>#VALUE!</v>
      </c>
      <c r="Z244" s="25" t="e">
        <f t="shared" si="142"/>
        <v>#VALUE!</v>
      </c>
      <c r="AA244" s="25" t="e">
        <f t="shared" si="142"/>
        <v>#VALUE!</v>
      </c>
      <c r="AB244" s="25" t="e">
        <f t="shared" si="142"/>
        <v>#VALUE!</v>
      </c>
      <c r="AC244" s="25" t="e">
        <f t="shared" si="142"/>
        <v>#VALUE!</v>
      </c>
      <c r="AD244" s="25" t="e">
        <f t="shared" si="142"/>
        <v>#VALUE!</v>
      </c>
      <c r="AE244" s="25" t="e">
        <f t="shared" si="142"/>
        <v>#VALUE!</v>
      </c>
      <c r="AF244" s="25" t="e">
        <f t="shared" si="142"/>
        <v>#VALUE!</v>
      </c>
      <c r="AG244" s="25" t="e">
        <f t="shared" si="142"/>
        <v>#VALUE!</v>
      </c>
      <c r="AH244" s="99" t="s">
        <v>34</v>
      </c>
      <c r="AI244" s="110">
        <f t="shared" si="136"/>
        <v>0</v>
      </c>
      <c r="AJ244" s="113"/>
    </row>
    <row r="245" spans="2:38" hidden="1">
      <c r="B245" s="13" t="s">
        <v>41</v>
      </c>
      <c r="C245" s="26" t="e">
        <f t="shared" ref="C245:AG245" si="143">IF(AND(DAY(C230)&gt;=8,DAY(C230)&lt;=14,C231="土",OR(C236="休",C236="雨")),1,0)</f>
        <v>#VALUE!</v>
      </c>
      <c r="D245" s="26" t="e">
        <f t="shared" si="143"/>
        <v>#VALUE!</v>
      </c>
      <c r="E245" s="26" t="e">
        <f t="shared" si="143"/>
        <v>#VALUE!</v>
      </c>
      <c r="F245" s="26" t="e">
        <f t="shared" si="143"/>
        <v>#VALUE!</v>
      </c>
      <c r="G245" s="26" t="e">
        <f t="shared" si="143"/>
        <v>#VALUE!</v>
      </c>
      <c r="H245" s="26" t="e">
        <f t="shared" si="143"/>
        <v>#VALUE!</v>
      </c>
      <c r="I245" s="26" t="e">
        <f t="shared" si="143"/>
        <v>#VALUE!</v>
      </c>
      <c r="J245" s="26" t="e">
        <f t="shared" si="143"/>
        <v>#VALUE!</v>
      </c>
      <c r="K245" s="26" t="e">
        <f t="shared" si="143"/>
        <v>#VALUE!</v>
      </c>
      <c r="L245" s="26" t="e">
        <f t="shared" si="143"/>
        <v>#VALUE!</v>
      </c>
      <c r="M245" s="26" t="e">
        <f t="shared" si="143"/>
        <v>#VALUE!</v>
      </c>
      <c r="N245" s="26" t="e">
        <f t="shared" si="143"/>
        <v>#VALUE!</v>
      </c>
      <c r="O245" s="26" t="e">
        <f t="shared" si="143"/>
        <v>#VALUE!</v>
      </c>
      <c r="P245" s="26" t="e">
        <f t="shared" si="143"/>
        <v>#VALUE!</v>
      </c>
      <c r="Q245" s="26" t="e">
        <f t="shared" si="143"/>
        <v>#VALUE!</v>
      </c>
      <c r="R245" s="26" t="e">
        <f t="shared" si="143"/>
        <v>#VALUE!</v>
      </c>
      <c r="S245" s="26" t="e">
        <f t="shared" si="143"/>
        <v>#VALUE!</v>
      </c>
      <c r="T245" s="26" t="e">
        <f t="shared" si="143"/>
        <v>#VALUE!</v>
      </c>
      <c r="U245" s="26" t="e">
        <f t="shared" si="143"/>
        <v>#VALUE!</v>
      </c>
      <c r="V245" s="26" t="e">
        <f t="shared" si="143"/>
        <v>#VALUE!</v>
      </c>
      <c r="W245" s="26" t="e">
        <f t="shared" si="143"/>
        <v>#VALUE!</v>
      </c>
      <c r="X245" s="26" t="e">
        <f t="shared" si="143"/>
        <v>#VALUE!</v>
      </c>
      <c r="Y245" s="26" t="e">
        <f t="shared" si="143"/>
        <v>#VALUE!</v>
      </c>
      <c r="Z245" s="26" t="e">
        <f t="shared" si="143"/>
        <v>#VALUE!</v>
      </c>
      <c r="AA245" s="26" t="e">
        <f t="shared" si="143"/>
        <v>#VALUE!</v>
      </c>
      <c r="AB245" s="26" t="e">
        <f t="shared" si="143"/>
        <v>#VALUE!</v>
      </c>
      <c r="AC245" s="26" t="e">
        <f t="shared" si="143"/>
        <v>#VALUE!</v>
      </c>
      <c r="AD245" s="26" t="e">
        <f t="shared" si="143"/>
        <v>#VALUE!</v>
      </c>
      <c r="AE245" s="26" t="e">
        <f t="shared" si="143"/>
        <v>#VALUE!</v>
      </c>
      <c r="AF245" s="26" t="e">
        <f t="shared" si="143"/>
        <v>#VALUE!</v>
      </c>
      <c r="AG245" s="26" t="e">
        <f t="shared" si="143"/>
        <v>#VALUE!</v>
      </c>
      <c r="AH245" s="99" t="s">
        <v>35</v>
      </c>
      <c r="AI245" s="110">
        <f t="shared" si="136"/>
        <v>0</v>
      </c>
      <c r="AJ245" s="113"/>
    </row>
    <row r="247" spans="2:38">
      <c r="C247" s="2" t="e">
        <f>YEAR(C250)</f>
        <v>#VALUE!</v>
      </c>
      <c r="D247" s="2" t="e">
        <f>MONTH(C250)</f>
        <v>#VALUE!</v>
      </c>
    </row>
    <row r="248" spans="2:38">
      <c r="B248" s="14" t="s">
        <v>1</v>
      </c>
      <c r="C248" s="28" t="e">
        <f>C250</f>
        <v>#VALUE!</v>
      </c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03"/>
    </row>
    <row r="249" spans="2:38" hidden="1">
      <c r="B249" s="15"/>
      <c r="C249" s="29" t="e">
        <f>DATE($C247,$D247,1)</f>
        <v>#VALUE!</v>
      </c>
      <c r="D249" s="29" t="e">
        <f t="shared" ref="D249:AG249" si="144">C249+1</f>
        <v>#VALUE!</v>
      </c>
      <c r="E249" s="29" t="e">
        <f t="shared" si="144"/>
        <v>#VALUE!</v>
      </c>
      <c r="F249" s="29" t="e">
        <f t="shared" si="144"/>
        <v>#VALUE!</v>
      </c>
      <c r="G249" s="29" t="e">
        <f t="shared" si="144"/>
        <v>#VALUE!</v>
      </c>
      <c r="H249" s="29" t="e">
        <f t="shared" si="144"/>
        <v>#VALUE!</v>
      </c>
      <c r="I249" s="29" t="e">
        <f t="shared" si="144"/>
        <v>#VALUE!</v>
      </c>
      <c r="J249" s="29" t="e">
        <f t="shared" si="144"/>
        <v>#VALUE!</v>
      </c>
      <c r="K249" s="29" t="e">
        <f t="shared" si="144"/>
        <v>#VALUE!</v>
      </c>
      <c r="L249" s="29" t="e">
        <f t="shared" si="144"/>
        <v>#VALUE!</v>
      </c>
      <c r="M249" s="29" t="e">
        <f t="shared" si="144"/>
        <v>#VALUE!</v>
      </c>
      <c r="N249" s="29" t="e">
        <f t="shared" si="144"/>
        <v>#VALUE!</v>
      </c>
      <c r="O249" s="29" t="e">
        <f t="shared" si="144"/>
        <v>#VALUE!</v>
      </c>
      <c r="P249" s="29" t="e">
        <f t="shared" si="144"/>
        <v>#VALUE!</v>
      </c>
      <c r="Q249" s="29" t="e">
        <f t="shared" si="144"/>
        <v>#VALUE!</v>
      </c>
      <c r="R249" s="29" t="e">
        <f t="shared" si="144"/>
        <v>#VALUE!</v>
      </c>
      <c r="S249" s="29" t="e">
        <f t="shared" si="144"/>
        <v>#VALUE!</v>
      </c>
      <c r="T249" s="29" t="e">
        <f t="shared" si="144"/>
        <v>#VALUE!</v>
      </c>
      <c r="U249" s="29" t="e">
        <f t="shared" si="144"/>
        <v>#VALUE!</v>
      </c>
      <c r="V249" s="29" t="e">
        <f t="shared" si="144"/>
        <v>#VALUE!</v>
      </c>
      <c r="W249" s="29" t="e">
        <f t="shared" si="144"/>
        <v>#VALUE!</v>
      </c>
      <c r="X249" s="29" t="e">
        <f t="shared" si="144"/>
        <v>#VALUE!</v>
      </c>
      <c r="Y249" s="29" t="e">
        <f t="shared" si="144"/>
        <v>#VALUE!</v>
      </c>
      <c r="Z249" s="29" t="e">
        <f t="shared" si="144"/>
        <v>#VALUE!</v>
      </c>
      <c r="AA249" s="29" t="e">
        <f t="shared" si="144"/>
        <v>#VALUE!</v>
      </c>
      <c r="AB249" s="29" t="e">
        <f t="shared" si="144"/>
        <v>#VALUE!</v>
      </c>
      <c r="AC249" s="29" t="e">
        <f t="shared" si="144"/>
        <v>#VALUE!</v>
      </c>
      <c r="AD249" s="29" t="e">
        <f t="shared" si="144"/>
        <v>#VALUE!</v>
      </c>
      <c r="AE249" s="29" t="e">
        <f t="shared" si="144"/>
        <v>#VALUE!</v>
      </c>
      <c r="AF249" s="29" t="e">
        <f t="shared" si="144"/>
        <v>#VALUE!</v>
      </c>
      <c r="AG249" s="29" t="e">
        <f t="shared" si="144"/>
        <v>#VALUE!</v>
      </c>
      <c r="AH249" s="100"/>
      <c r="AI249" s="111"/>
    </row>
    <row r="250" spans="2:38">
      <c r="B250" s="16" t="s">
        <v>24</v>
      </c>
      <c r="C250" s="30" t="e">
        <f>IF(EDATE(C229,1)&gt;$G$5,"",EDATE(C229,1))</f>
        <v>#VALUE!</v>
      </c>
      <c r="D250" s="29" t="e">
        <f t="shared" ref="D250:AG250" si="145">IF(D249&gt;$G$5,"",IF(C250=EOMONTH(DATE($C247,$D247,1),0),"",IF(C250="","",C250+1)))</f>
        <v>#VALUE!</v>
      </c>
      <c r="E250" s="29" t="e">
        <f t="shared" si="145"/>
        <v>#VALUE!</v>
      </c>
      <c r="F250" s="29" t="e">
        <f t="shared" si="145"/>
        <v>#VALUE!</v>
      </c>
      <c r="G250" s="29" t="e">
        <f t="shared" si="145"/>
        <v>#VALUE!</v>
      </c>
      <c r="H250" s="29" t="e">
        <f t="shared" si="145"/>
        <v>#VALUE!</v>
      </c>
      <c r="I250" s="29" t="e">
        <f t="shared" si="145"/>
        <v>#VALUE!</v>
      </c>
      <c r="J250" s="29" t="e">
        <f t="shared" si="145"/>
        <v>#VALUE!</v>
      </c>
      <c r="K250" s="29" t="e">
        <f t="shared" si="145"/>
        <v>#VALUE!</v>
      </c>
      <c r="L250" s="29" t="e">
        <f t="shared" si="145"/>
        <v>#VALUE!</v>
      </c>
      <c r="M250" s="29" t="e">
        <f t="shared" si="145"/>
        <v>#VALUE!</v>
      </c>
      <c r="N250" s="29" t="e">
        <f t="shared" si="145"/>
        <v>#VALUE!</v>
      </c>
      <c r="O250" s="29" t="e">
        <f t="shared" si="145"/>
        <v>#VALUE!</v>
      </c>
      <c r="P250" s="29" t="e">
        <f t="shared" si="145"/>
        <v>#VALUE!</v>
      </c>
      <c r="Q250" s="29" t="e">
        <f t="shared" si="145"/>
        <v>#VALUE!</v>
      </c>
      <c r="R250" s="29" t="e">
        <f t="shared" si="145"/>
        <v>#VALUE!</v>
      </c>
      <c r="S250" s="29" t="e">
        <f t="shared" si="145"/>
        <v>#VALUE!</v>
      </c>
      <c r="T250" s="29" t="e">
        <f t="shared" si="145"/>
        <v>#VALUE!</v>
      </c>
      <c r="U250" s="29" t="e">
        <f t="shared" si="145"/>
        <v>#VALUE!</v>
      </c>
      <c r="V250" s="29" t="e">
        <f t="shared" si="145"/>
        <v>#VALUE!</v>
      </c>
      <c r="W250" s="29" t="e">
        <f t="shared" si="145"/>
        <v>#VALUE!</v>
      </c>
      <c r="X250" s="29" t="e">
        <f t="shared" si="145"/>
        <v>#VALUE!</v>
      </c>
      <c r="Y250" s="29" t="e">
        <f t="shared" si="145"/>
        <v>#VALUE!</v>
      </c>
      <c r="Z250" s="29" t="e">
        <f t="shared" si="145"/>
        <v>#VALUE!</v>
      </c>
      <c r="AA250" s="29" t="e">
        <f t="shared" si="145"/>
        <v>#VALUE!</v>
      </c>
      <c r="AB250" s="29" t="e">
        <f t="shared" si="145"/>
        <v>#VALUE!</v>
      </c>
      <c r="AC250" s="29" t="e">
        <f t="shared" si="145"/>
        <v>#VALUE!</v>
      </c>
      <c r="AD250" s="29" t="e">
        <f t="shared" si="145"/>
        <v>#VALUE!</v>
      </c>
      <c r="AE250" s="29" t="e">
        <f t="shared" si="145"/>
        <v>#VALUE!</v>
      </c>
      <c r="AF250" s="29" t="e">
        <f t="shared" si="145"/>
        <v>#VALUE!</v>
      </c>
      <c r="AG250" s="29" t="e">
        <f t="shared" si="145"/>
        <v>#VALUE!</v>
      </c>
      <c r="AH250" s="95" t="s">
        <v>25</v>
      </c>
      <c r="AI250" s="105">
        <f>+COUNTIFS(C251:AG251,"土",C252:AG252,"")+COUNTIFS(C251:AG251,"日",C252:AG252,"")</f>
        <v>0</v>
      </c>
    </row>
    <row r="251" spans="2:38">
      <c r="B251" s="7" t="s">
        <v>26</v>
      </c>
      <c r="C251" s="20" t="str">
        <f t="shared" ref="C251:AG251" si="146">IFERROR(TEXT(WEEKDAY(+C250),"aaa"),"")</f>
        <v/>
      </c>
      <c r="D251" s="20" t="str">
        <f t="shared" si="146"/>
        <v/>
      </c>
      <c r="E251" s="20" t="str">
        <f t="shared" si="146"/>
        <v/>
      </c>
      <c r="F251" s="20" t="str">
        <f t="shared" si="146"/>
        <v/>
      </c>
      <c r="G251" s="20" t="str">
        <f t="shared" si="146"/>
        <v/>
      </c>
      <c r="H251" s="20" t="str">
        <f t="shared" si="146"/>
        <v/>
      </c>
      <c r="I251" s="20" t="str">
        <f t="shared" si="146"/>
        <v/>
      </c>
      <c r="J251" s="20" t="str">
        <f t="shared" si="146"/>
        <v/>
      </c>
      <c r="K251" s="20" t="str">
        <f t="shared" si="146"/>
        <v/>
      </c>
      <c r="L251" s="20" t="str">
        <f t="shared" si="146"/>
        <v/>
      </c>
      <c r="M251" s="20" t="str">
        <f t="shared" si="146"/>
        <v/>
      </c>
      <c r="N251" s="20" t="str">
        <f t="shared" si="146"/>
        <v/>
      </c>
      <c r="O251" s="20" t="str">
        <f t="shared" si="146"/>
        <v/>
      </c>
      <c r="P251" s="20" t="str">
        <f t="shared" si="146"/>
        <v/>
      </c>
      <c r="Q251" s="20" t="str">
        <f t="shared" si="146"/>
        <v/>
      </c>
      <c r="R251" s="20" t="str">
        <f t="shared" si="146"/>
        <v/>
      </c>
      <c r="S251" s="20" t="str">
        <f t="shared" si="146"/>
        <v/>
      </c>
      <c r="T251" s="20" t="str">
        <f t="shared" si="146"/>
        <v/>
      </c>
      <c r="U251" s="20" t="str">
        <f t="shared" si="146"/>
        <v/>
      </c>
      <c r="V251" s="20" t="str">
        <f t="shared" si="146"/>
        <v/>
      </c>
      <c r="W251" s="20" t="str">
        <f t="shared" si="146"/>
        <v/>
      </c>
      <c r="X251" s="20" t="str">
        <f t="shared" si="146"/>
        <v/>
      </c>
      <c r="Y251" s="20" t="str">
        <f t="shared" si="146"/>
        <v/>
      </c>
      <c r="Z251" s="20" t="str">
        <f t="shared" si="146"/>
        <v/>
      </c>
      <c r="AA251" s="20" t="str">
        <f t="shared" si="146"/>
        <v/>
      </c>
      <c r="AB251" s="20" t="str">
        <f t="shared" si="146"/>
        <v/>
      </c>
      <c r="AC251" s="20" t="str">
        <f t="shared" si="146"/>
        <v/>
      </c>
      <c r="AD251" s="20" t="str">
        <f t="shared" si="146"/>
        <v/>
      </c>
      <c r="AE251" s="20" t="str">
        <f t="shared" si="146"/>
        <v/>
      </c>
      <c r="AF251" s="20" t="str">
        <f t="shared" si="146"/>
        <v/>
      </c>
      <c r="AG251" s="20" t="str">
        <f t="shared" si="146"/>
        <v/>
      </c>
      <c r="AH251" s="95" t="s">
        <v>12</v>
      </c>
      <c r="AI251" s="105">
        <f>+COUNTIF(C252:AG252,"夏休")+COUNTIF(C252:AG252,"冬休")+COUNTIF(C252:AG252,"中止")</f>
        <v>0</v>
      </c>
    </row>
    <row r="252" spans="2:38" ht="13.5" customHeight="1">
      <c r="B252" s="8" t="s">
        <v>27</v>
      </c>
      <c r="C252" s="21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88"/>
      <c r="AH252" s="96" t="s">
        <v>4</v>
      </c>
      <c r="AI252" s="106">
        <f>COUNT(C250:AG250)-AI251</f>
        <v>0</v>
      </c>
    </row>
    <row r="253" spans="2:38" ht="13.5" customHeight="1">
      <c r="B253" s="9"/>
      <c r="C253" s="21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88"/>
      <c r="AH253" s="96" t="s">
        <v>29</v>
      </c>
      <c r="AI253" s="106">
        <f>+COUNTIF(C254:AG255,"休")</f>
        <v>0</v>
      </c>
      <c r="AJ253" s="113" t="e">
        <f>IF(AI254&gt;0.285,"",IF(AI253&lt;AI250,"←計画日数が足りません",""))</f>
        <v>#DIV/0!</v>
      </c>
    </row>
    <row r="254" spans="2:38" ht="13.5" customHeight="1">
      <c r="B254" s="10" t="s">
        <v>2</v>
      </c>
      <c r="C254" s="22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89"/>
      <c r="AH254" s="96" t="s">
        <v>30</v>
      </c>
      <c r="AI254" s="107" t="e">
        <f>+AI253/AI252</f>
        <v>#DIV/0!</v>
      </c>
    </row>
    <row r="255" spans="2:38">
      <c r="B255" s="10"/>
      <c r="C255" s="22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89"/>
      <c r="AH255" s="96" t="s">
        <v>7</v>
      </c>
      <c r="AI255" s="106">
        <f>+COUNTA(C256:AG257)</f>
        <v>0</v>
      </c>
    </row>
    <row r="256" spans="2:38">
      <c r="B256" s="11" t="s">
        <v>17</v>
      </c>
      <c r="C256" s="23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90"/>
      <c r="AH256" s="97" t="s">
        <v>31</v>
      </c>
      <c r="AI256" s="108" t="e">
        <f>+AI255/AI252</f>
        <v>#DIV/0!</v>
      </c>
      <c r="AL256" s="2">
        <f>+COUNTIF(C254:AG255,"休")</f>
        <v>0</v>
      </c>
    </row>
    <row r="257" spans="2:38">
      <c r="B257" s="12"/>
      <c r="C257" s="24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91"/>
      <c r="AH257" s="98" t="s">
        <v>6</v>
      </c>
      <c r="AI257" s="109" t="str">
        <f>IF(7&gt;AI252,"対象外",IF(OR(AI256&gt;=0.285,AI255&gt;=AI250),"OK","NG"))</f>
        <v>対象外</v>
      </c>
      <c r="AJ257" s="113" t="str">
        <f>IF(AI257="対象外","←７日間に満たない期間は達成判定の対象外",IF(AI257="NG","←月単位未達成","←月単位達成"))</f>
        <v>←７日間に満たない期間は達成判定の対象外</v>
      </c>
      <c r="AL257" s="114" t="str">
        <f>IF(7&gt;AI252,"対象外",IF(AL256&gt;=AI250,"OK","NG"))</f>
        <v>対象外</v>
      </c>
    </row>
    <row r="258" spans="2:38" hidden="1">
      <c r="B258" s="13" t="s">
        <v>32</v>
      </c>
      <c r="C258" s="25" t="e">
        <f t="shared" ref="C258:AG258" si="147">IF(AND(DAY(C250)&gt;=22,DAY(C250)&lt;=28,C251="土"),1,0)</f>
        <v>#VALUE!</v>
      </c>
      <c r="D258" s="25" t="e">
        <f t="shared" si="147"/>
        <v>#VALUE!</v>
      </c>
      <c r="E258" s="25" t="e">
        <f t="shared" si="147"/>
        <v>#VALUE!</v>
      </c>
      <c r="F258" s="25" t="e">
        <f t="shared" si="147"/>
        <v>#VALUE!</v>
      </c>
      <c r="G258" s="25" t="e">
        <f t="shared" si="147"/>
        <v>#VALUE!</v>
      </c>
      <c r="H258" s="25" t="e">
        <f t="shared" si="147"/>
        <v>#VALUE!</v>
      </c>
      <c r="I258" s="25" t="e">
        <f t="shared" si="147"/>
        <v>#VALUE!</v>
      </c>
      <c r="J258" s="25" t="e">
        <f t="shared" si="147"/>
        <v>#VALUE!</v>
      </c>
      <c r="K258" s="25" t="e">
        <f t="shared" si="147"/>
        <v>#VALUE!</v>
      </c>
      <c r="L258" s="25" t="e">
        <f t="shared" si="147"/>
        <v>#VALUE!</v>
      </c>
      <c r="M258" s="25" t="e">
        <f t="shared" si="147"/>
        <v>#VALUE!</v>
      </c>
      <c r="N258" s="25" t="e">
        <f t="shared" si="147"/>
        <v>#VALUE!</v>
      </c>
      <c r="O258" s="25" t="e">
        <f t="shared" si="147"/>
        <v>#VALUE!</v>
      </c>
      <c r="P258" s="25" t="e">
        <f t="shared" si="147"/>
        <v>#VALUE!</v>
      </c>
      <c r="Q258" s="25" t="e">
        <f t="shared" si="147"/>
        <v>#VALUE!</v>
      </c>
      <c r="R258" s="25" t="e">
        <f t="shared" si="147"/>
        <v>#VALUE!</v>
      </c>
      <c r="S258" s="25" t="e">
        <f t="shared" si="147"/>
        <v>#VALUE!</v>
      </c>
      <c r="T258" s="25" t="e">
        <f t="shared" si="147"/>
        <v>#VALUE!</v>
      </c>
      <c r="U258" s="25" t="e">
        <f t="shared" si="147"/>
        <v>#VALUE!</v>
      </c>
      <c r="V258" s="25" t="e">
        <f t="shared" si="147"/>
        <v>#VALUE!</v>
      </c>
      <c r="W258" s="25" t="e">
        <f t="shared" si="147"/>
        <v>#VALUE!</v>
      </c>
      <c r="X258" s="25" t="e">
        <f t="shared" si="147"/>
        <v>#VALUE!</v>
      </c>
      <c r="Y258" s="25" t="e">
        <f t="shared" si="147"/>
        <v>#VALUE!</v>
      </c>
      <c r="Z258" s="25" t="e">
        <f t="shared" si="147"/>
        <v>#VALUE!</v>
      </c>
      <c r="AA258" s="25" t="e">
        <f t="shared" si="147"/>
        <v>#VALUE!</v>
      </c>
      <c r="AB258" s="25" t="e">
        <f t="shared" si="147"/>
        <v>#VALUE!</v>
      </c>
      <c r="AC258" s="25" t="e">
        <f t="shared" si="147"/>
        <v>#VALUE!</v>
      </c>
      <c r="AD258" s="25" t="e">
        <f t="shared" si="147"/>
        <v>#VALUE!</v>
      </c>
      <c r="AE258" s="25" t="e">
        <f t="shared" si="147"/>
        <v>#VALUE!</v>
      </c>
      <c r="AF258" s="25" t="e">
        <f t="shared" si="147"/>
        <v>#VALUE!</v>
      </c>
      <c r="AG258" s="25" t="e">
        <f t="shared" si="147"/>
        <v>#VALUE!</v>
      </c>
      <c r="AH258" s="99" t="s">
        <v>34</v>
      </c>
      <c r="AI258" s="110">
        <f t="shared" ref="AI258:AI265" si="148">_xlfn.AGGREGATE(9,6,C258:AG258)</f>
        <v>0</v>
      </c>
      <c r="AJ258" s="113"/>
    </row>
    <row r="259" spans="2:38" hidden="1">
      <c r="B259" s="13" t="s">
        <v>13</v>
      </c>
      <c r="C259" s="26" t="e">
        <f t="shared" ref="C259:AG259" si="149">IF(AND(DAY(C250)&gt;=22,DAY(C250)&lt;=28,C251="土",OR(C256="休",C256="雨")),1,0)</f>
        <v>#VALUE!</v>
      </c>
      <c r="D259" s="26" t="e">
        <f t="shared" si="149"/>
        <v>#VALUE!</v>
      </c>
      <c r="E259" s="26" t="e">
        <f t="shared" si="149"/>
        <v>#VALUE!</v>
      </c>
      <c r="F259" s="26" t="e">
        <f t="shared" si="149"/>
        <v>#VALUE!</v>
      </c>
      <c r="G259" s="26" t="e">
        <f t="shared" si="149"/>
        <v>#VALUE!</v>
      </c>
      <c r="H259" s="26" t="e">
        <f t="shared" si="149"/>
        <v>#VALUE!</v>
      </c>
      <c r="I259" s="26" t="e">
        <f t="shared" si="149"/>
        <v>#VALUE!</v>
      </c>
      <c r="J259" s="26" t="e">
        <f t="shared" si="149"/>
        <v>#VALUE!</v>
      </c>
      <c r="K259" s="26" t="e">
        <f t="shared" si="149"/>
        <v>#VALUE!</v>
      </c>
      <c r="L259" s="26" t="e">
        <f t="shared" si="149"/>
        <v>#VALUE!</v>
      </c>
      <c r="M259" s="26" t="e">
        <f t="shared" si="149"/>
        <v>#VALUE!</v>
      </c>
      <c r="N259" s="26" t="e">
        <f t="shared" si="149"/>
        <v>#VALUE!</v>
      </c>
      <c r="O259" s="26" t="e">
        <f t="shared" si="149"/>
        <v>#VALUE!</v>
      </c>
      <c r="P259" s="26" t="e">
        <f t="shared" si="149"/>
        <v>#VALUE!</v>
      </c>
      <c r="Q259" s="26" t="e">
        <f t="shared" si="149"/>
        <v>#VALUE!</v>
      </c>
      <c r="R259" s="26" t="e">
        <f t="shared" si="149"/>
        <v>#VALUE!</v>
      </c>
      <c r="S259" s="26" t="e">
        <f t="shared" si="149"/>
        <v>#VALUE!</v>
      </c>
      <c r="T259" s="26" t="e">
        <f t="shared" si="149"/>
        <v>#VALUE!</v>
      </c>
      <c r="U259" s="26" t="e">
        <f t="shared" si="149"/>
        <v>#VALUE!</v>
      </c>
      <c r="V259" s="26" t="e">
        <f t="shared" si="149"/>
        <v>#VALUE!</v>
      </c>
      <c r="W259" s="26" t="e">
        <f t="shared" si="149"/>
        <v>#VALUE!</v>
      </c>
      <c r="X259" s="26" t="e">
        <f t="shared" si="149"/>
        <v>#VALUE!</v>
      </c>
      <c r="Y259" s="26" t="e">
        <f t="shared" si="149"/>
        <v>#VALUE!</v>
      </c>
      <c r="Z259" s="26" t="e">
        <f t="shared" si="149"/>
        <v>#VALUE!</v>
      </c>
      <c r="AA259" s="26" t="e">
        <f t="shared" si="149"/>
        <v>#VALUE!</v>
      </c>
      <c r="AB259" s="26" t="e">
        <f t="shared" si="149"/>
        <v>#VALUE!</v>
      </c>
      <c r="AC259" s="26" t="e">
        <f t="shared" si="149"/>
        <v>#VALUE!</v>
      </c>
      <c r="AD259" s="26" t="e">
        <f t="shared" si="149"/>
        <v>#VALUE!</v>
      </c>
      <c r="AE259" s="26" t="e">
        <f t="shared" si="149"/>
        <v>#VALUE!</v>
      </c>
      <c r="AF259" s="26" t="e">
        <f t="shared" si="149"/>
        <v>#VALUE!</v>
      </c>
      <c r="AG259" s="26" t="e">
        <f t="shared" si="149"/>
        <v>#VALUE!</v>
      </c>
      <c r="AH259" s="99" t="s">
        <v>35</v>
      </c>
      <c r="AI259" s="110">
        <f t="shared" si="148"/>
        <v>0</v>
      </c>
      <c r="AJ259" s="113"/>
    </row>
    <row r="260" spans="2:38" hidden="1">
      <c r="B260" s="13" t="s">
        <v>37</v>
      </c>
      <c r="C260" s="25" t="e">
        <f t="shared" ref="C260:AG260" si="150">IF(AND(DAY(C250)&gt;=8,DAY(C250)&lt;=14,C251="土"),1,0)</f>
        <v>#VALUE!</v>
      </c>
      <c r="D260" s="25" t="e">
        <f t="shared" si="150"/>
        <v>#VALUE!</v>
      </c>
      <c r="E260" s="25" t="e">
        <f t="shared" si="150"/>
        <v>#VALUE!</v>
      </c>
      <c r="F260" s="25" t="e">
        <f t="shared" si="150"/>
        <v>#VALUE!</v>
      </c>
      <c r="G260" s="25" t="e">
        <f t="shared" si="150"/>
        <v>#VALUE!</v>
      </c>
      <c r="H260" s="25" t="e">
        <f t="shared" si="150"/>
        <v>#VALUE!</v>
      </c>
      <c r="I260" s="25" t="e">
        <f t="shared" si="150"/>
        <v>#VALUE!</v>
      </c>
      <c r="J260" s="25" t="e">
        <f t="shared" si="150"/>
        <v>#VALUE!</v>
      </c>
      <c r="K260" s="25" t="e">
        <f t="shared" si="150"/>
        <v>#VALUE!</v>
      </c>
      <c r="L260" s="25" t="e">
        <f t="shared" si="150"/>
        <v>#VALUE!</v>
      </c>
      <c r="M260" s="25" t="e">
        <f t="shared" si="150"/>
        <v>#VALUE!</v>
      </c>
      <c r="N260" s="25" t="e">
        <f t="shared" si="150"/>
        <v>#VALUE!</v>
      </c>
      <c r="O260" s="25" t="e">
        <f t="shared" si="150"/>
        <v>#VALUE!</v>
      </c>
      <c r="P260" s="25" t="e">
        <f t="shared" si="150"/>
        <v>#VALUE!</v>
      </c>
      <c r="Q260" s="25" t="e">
        <f t="shared" si="150"/>
        <v>#VALUE!</v>
      </c>
      <c r="R260" s="25" t="e">
        <f t="shared" si="150"/>
        <v>#VALUE!</v>
      </c>
      <c r="S260" s="25" t="e">
        <f t="shared" si="150"/>
        <v>#VALUE!</v>
      </c>
      <c r="T260" s="25" t="e">
        <f t="shared" si="150"/>
        <v>#VALUE!</v>
      </c>
      <c r="U260" s="25" t="e">
        <f t="shared" si="150"/>
        <v>#VALUE!</v>
      </c>
      <c r="V260" s="25" t="e">
        <f t="shared" si="150"/>
        <v>#VALUE!</v>
      </c>
      <c r="W260" s="25" t="e">
        <f t="shared" si="150"/>
        <v>#VALUE!</v>
      </c>
      <c r="X260" s="25" t="e">
        <f t="shared" si="150"/>
        <v>#VALUE!</v>
      </c>
      <c r="Y260" s="25" t="e">
        <f t="shared" si="150"/>
        <v>#VALUE!</v>
      </c>
      <c r="Z260" s="25" t="e">
        <f t="shared" si="150"/>
        <v>#VALUE!</v>
      </c>
      <c r="AA260" s="25" t="e">
        <f t="shared" si="150"/>
        <v>#VALUE!</v>
      </c>
      <c r="AB260" s="25" t="e">
        <f t="shared" si="150"/>
        <v>#VALUE!</v>
      </c>
      <c r="AC260" s="25" t="e">
        <f t="shared" si="150"/>
        <v>#VALUE!</v>
      </c>
      <c r="AD260" s="25" t="e">
        <f t="shared" si="150"/>
        <v>#VALUE!</v>
      </c>
      <c r="AE260" s="25" t="e">
        <f t="shared" si="150"/>
        <v>#VALUE!</v>
      </c>
      <c r="AF260" s="25" t="e">
        <f t="shared" si="150"/>
        <v>#VALUE!</v>
      </c>
      <c r="AG260" s="25" t="e">
        <f t="shared" si="150"/>
        <v>#VALUE!</v>
      </c>
      <c r="AH260" s="99" t="s">
        <v>34</v>
      </c>
      <c r="AI260" s="110">
        <f t="shared" si="148"/>
        <v>0</v>
      </c>
      <c r="AJ260" s="113"/>
    </row>
    <row r="261" spans="2:38" hidden="1">
      <c r="B261" s="13" t="s">
        <v>38</v>
      </c>
      <c r="C261" s="26" t="e">
        <f t="shared" ref="C261:AG261" si="151">IF(AND(DAY(C250)&gt;=8,DAY(C250)&lt;=14,C251="土",OR(C256="休",C256="雨")),1,0)</f>
        <v>#VALUE!</v>
      </c>
      <c r="D261" s="26" t="e">
        <f t="shared" si="151"/>
        <v>#VALUE!</v>
      </c>
      <c r="E261" s="26" t="e">
        <f t="shared" si="151"/>
        <v>#VALUE!</v>
      </c>
      <c r="F261" s="26" t="e">
        <f t="shared" si="151"/>
        <v>#VALUE!</v>
      </c>
      <c r="G261" s="26" t="e">
        <f t="shared" si="151"/>
        <v>#VALUE!</v>
      </c>
      <c r="H261" s="26" t="e">
        <f t="shared" si="151"/>
        <v>#VALUE!</v>
      </c>
      <c r="I261" s="26" t="e">
        <f t="shared" si="151"/>
        <v>#VALUE!</v>
      </c>
      <c r="J261" s="26" t="e">
        <f t="shared" si="151"/>
        <v>#VALUE!</v>
      </c>
      <c r="K261" s="26" t="e">
        <f t="shared" si="151"/>
        <v>#VALUE!</v>
      </c>
      <c r="L261" s="26" t="e">
        <f t="shared" si="151"/>
        <v>#VALUE!</v>
      </c>
      <c r="M261" s="26" t="e">
        <f t="shared" si="151"/>
        <v>#VALUE!</v>
      </c>
      <c r="N261" s="26" t="e">
        <f t="shared" si="151"/>
        <v>#VALUE!</v>
      </c>
      <c r="O261" s="26" t="e">
        <f t="shared" si="151"/>
        <v>#VALUE!</v>
      </c>
      <c r="P261" s="26" t="e">
        <f t="shared" si="151"/>
        <v>#VALUE!</v>
      </c>
      <c r="Q261" s="26" t="e">
        <f t="shared" si="151"/>
        <v>#VALUE!</v>
      </c>
      <c r="R261" s="26" t="e">
        <f t="shared" si="151"/>
        <v>#VALUE!</v>
      </c>
      <c r="S261" s="26" t="e">
        <f t="shared" si="151"/>
        <v>#VALUE!</v>
      </c>
      <c r="T261" s="26" t="e">
        <f t="shared" si="151"/>
        <v>#VALUE!</v>
      </c>
      <c r="U261" s="26" t="e">
        <f t="shared" si="151"/>
        <v>#VALUE!</v>
      </c>
      <c r="V261" s="26" t="e">
        <f t="shared" si="151"/>
        <v>#VALUE!</v>
      </c>
      <c r="W261" s="26" t="e">
        <f t="shared" si="151"/>
        <v>#VALUE!</v>
      </c>
      <c r="X261" s="26" t="e">
        <f t="shared" si="151"/>
        <v>#VALUE!</v>
      </c>
      <c r="Y261" s="26" t="e">
        <f t="shared" si="151"/>
        <v>#VALUE!</v>
      </c>
      <c r="Z261" s="26" t="e">
        <f t="shared" si="151"/>
        <v>#VALUE!</v>
      </c>
      <c r="AA261" s="26" t="e">
        <f t="shared" si="151"/>
        <v>#VALUE!</v>
      </c>
      <c r="AB261" s="26" t="e">
        <f t="shared" si="151"/>
        <v>#VALUE!</v>
      </c>
      <c r="AC261" s="26" t="e">
        <f t="shared" si="151"/>
        <v>#VALUE!</v>
      </c>
      <c r="AD261" s="26" t="e">
        <f t="shared" si="151"/>
        <v>#VALUE!</v>
      </c>
      <c r="AE261" s="26" t="e">
        <f t="shared" si="151"/>
        <v>#VALUE!</v>
      </c>
      <c r="AF261" s="26" t="e">
        <f t="shared" si="151"/>
        <v>#VALUE!</v>
      </c>
      <c r="AG261" s="26" t="e">
        <f t="shared" si="151"/>
        <v>#VALUE!</v>
      </c>
      <c r="AH261" s="99" t="s">
        <v>35</v>
      </c>
      <c r="AI261" s="110">
        <f t="shared" si="148"/>
        <v>0</v>
      </c>
      <c r="AJ261" s="113"/>
    </row>
    <row r="262" spans="2:38" hidden="1">
      <c r="B262" s="13" t="s">
        <v>33</v>
      </c>
      <c r="C262" s="25" t="e">
        <f t="shared" ref="C262:AG262" si="152">IF(AND(DAY(C250)&gt;=22,DAY(C250)&lt;=28,C251="日"),1,0)</f>
        <v>#VALUE!</v>
      </c>
      <c r="D262" s="25" t="e">
        <f t="shared" si="152"/>
        <v>#VALUE!</v>
      </c>
      <c r="E262" s="25" t="e">
        <f t="shared" si="152"/>
        <v>#VALUE!</v>
      </c>
      <c r="F262" s="25" t="e">
        <f t="shared" si="152"/>
        <v>#VALUE!</v>
      </c>
      <c r="G262" s="25" t="e">
        <f t="shared" si="152"/>
        <v>#VALUE!</v>
      </c>
      <c r="H262" s="25" t="e">
        <f t="shared" si="152"/>
        <v>#VALUE!</v>
      </c>
      <c r="I262" s="25" t="e">
        <f t="shared" si="152"/>
        <v>#VALUE!</v>
      </c>
      <c r="J262" s="25" t="e">
        <f t="shared" si="152"/>
        <v>#VALUE!</v>
      </c>
      <c r="K262" s="25" t="e">
        <f t="shared" si="152"/>
        <v>#VALUE!</v>
      </c>
      <c r="L262" s="25" t="e">
        <f t="shared" si="152"/>
        <v>#VALUE!</v>
      </c>
      <c r="M262" s="25" t="e">
        <f t="shared" si="152"/>
        <v>#VALUE!</v>
      </c>
      <c r="N262" s="25" t="e">
        <f t="shared" si="152"/>
        <v>#VALUE!</v>
      </c>
      <c r="O262" s="25" t="e">
        <f t="shared" si="152"/>
        <v>#VALUE!</v>
      </c>
      <c r="P262" s="25" t="e">
        <f t="shared" si="152"/>
        <v>#VALUE!</v>
      </c>
      <c r="Q262" s="25" t="e">
        <f t="shared" si="152"/>
        <v>#VALUE!</v>
      </c>
      <c r="R262" s="25" t="e">
        <f t="shared" si="152"/>
        <v>#VALUE!</v>
      </c>
      <c r="S262" s="25" t="e">
        <f t="shared" si="152"/>
        <v>#VALUE!</v>
      </c>
      <c r="T262" s="25" t="e">
        <f t="shared" si="152"/>
        <v>#VALUE!</v>
      </c>
      <c r="U262" s="25" t="e">
        <f t="shared" si="152"/>
        <v>#VALUE!</v>
      </c>
      <c r="V262" s="25" t="e">
        <f t="shared" si="152"/>
        <v>#VALUE!</v>
      </c>
      <c r="W262" s="25" t="e">
        <f t="shared" si="152"/>
        <v>#VALUE!</v>
      </c>
      <c r="X262" s="25" t="e">
        <f t="shared" si="152"/>
        <v>#VALUE!</v>
      </c>
      <c r="Y262" s="25" t="e">
        <f t="shared" si="152"/>
        <v>#VALUE!</v>
      </c>
      <c r="Z262" s="25" t="e">
        <f t="shared" si="152"/>
        <v>#VALUE!</v>
      </c>
      <c r="AA262" s="25" t="e">
        <f t="shared" si="152"/>
        <v>#VALUE!</v>
      </c>
      <c r="AB262" s="25" t="e">
        <f t="shared" si="152"/>
        <v>#VALUE!</v>
      </c>
      <c r="AC262" s="25" t="e">
        <f t="shared" si="152"/>
        <v>#VALUE!</v>
      </c>
      <c r="AD262" s="25" t="e">
        <f t="shared" si="152"/>
        <v>#VALUE!</v>
      </c>
      <c r="AE262" s="25" t="e">
        <f t="shared" si="152"/>
        <v>#VALUE!</v>
      </c>
      <c r="AF262" s="25" t="e">
        <f t="shared" si="152"/>
        <v>#VALUE!</v>
      </c>
      <c r="AG262" s="25" t="e">
        <f t="shared" si="152"/>
        <v>#VALUE!</v>
      </c>
      <c r="AH262" s="99" t="s">
        <v>34</v>
      </c>
      <c r="AI262" s="110">
        <f t="shared" si="148"/>
        <v>0</v>
      </c>
      <c r="AJ262" s="113"/>
    </row>
    <row r="263" spans="2:38" hidden="1">
      <c r="B263" s="13" t="s">
        <v>39</v>
      </c>
      <c r="C263" s="26" t="e">
        <f t="shared" ref="C263:AG263" si="153">IF(AND(DAY(C250)&gt;=22,DAY(C250)&lt;=28,C251="日",OR(C256="休",C256="雨")),1,0)</f>
        <v>#VALUE!</v>
      </c>
      <c r="D263" s="26" t="e">
        <f t="shared" si="153"/>
        <v>#VALUE!</v>
      </c>
      <c r="E263" s="26" t="e">
        <f t="shared" si="153"/>
        <v>#VALUE!</v>
      </c>
      <c r="F263" s="26" t="e">
        <f t="shared" si="153"/>
        <v>#VALUE!</v>
      </c>
      <c r="G263" s="26" t="e">
        <f t="shared" si="153"/>
        <v>#VALUE!</v>
      </c>
      <c r="H263" s="26" t="e">
        <f t="shared" si="153"/>
        <v>#VALUE!</v>
      </c>
      <c r="I263" s="26" t="e">
        <f t="shared" si="153"/>
        <v>#VALUE!</v>
      </c>
      <c r="J263" s="26" t="e">
        <f t="shared" si="153"/>
        <v>#VALUE!</v>
      </c>
      <c r="K263" s="26" t="e">
        <f t="shared" si="153"/>
        <v>#VALUE!</v>
      </c>
      <c r="L263" s="26" t="e">
        <f t="shared" si="153"/>
        <v>#VALUE!</v>
      </c>
      <c r="M263" s="26" t="e">
        <f t="shared" si="153"/>
        <v>#VALUE!</v>
      </c>
      <c r="N263" s="26" t="e">
        <f t="shared" si="153"/>
        <v>#VALUE!</v>
      </c>
      <c r="O263" s="26" t="e">
        <f t="shared" si="153"/>
        <v>#VALUE!</v>
      </c>
      <c r="P263" s="26" t="e">
        <f t="shared" si="153"/>
        <v>#VALUE!</v>
      </c>
      <c r="Q263" s="26" t="e">
        <f t="shared" si="153"/>
        <v>#VALUE!</v>
      </c>
      <c r="R263" s="26" t="e">
        <f t="shared" si="153"/>
        <v>#VALUE!</v>
      </c>
      <c r="S263" s="26" t="e">
        <f t="shared" si="153"/>
        <v>#VALUE!</v>
      </c>
      <c r="T263" s="26" t="e">
        <f t="shared" si="153"/>
        <v>#VALUE!</v>
      </c>
      <c r="U263" s="26" t="e">
        <f t="shared" si="153"/>
        <v>#VALUE!</v>
      </c>
      <c r="V263" s="26" t="e">
        <f t="shared" si="153"/>
        <v>#VALUE!</v>
      </c>
      <c r="W263" s="26" t="e">
        <f t="shared" si="153"/>
        <v>#VALUE!</v>
      </c>
      <c r="X263" s="26" t="e">
        <f t="shared" si="153"/>
        <v>#VALUE!</v>
      </c>
      <c r="Y263" s="26" t="e">
        <f t="shared" si="153"/>
        <v>#VALUE!</v>
      </c>
      <c r="Z263" s="26" t="e">
        <f t="shared" si="153"/>
        <v>#VALUE!</v>
      </c>
      <c r="AA263" s="26" t="e">
        <f t="shared" si="153"/>
        <v>#VALUE!</v>
      </c>
      <c r="AB263" s="26" t="e">
        <f t="shared" si="153"/>
        <v>#VALUE!</v>
      </c>
      <c r="AC263" s="26" t="e">
        <f t="shared" si="153"/>
        <v>#VALUE!</v>
      </c>
      <c r="AD263" s="26" t="e">
        <f t="shared" si="153"/>
        <v>#VALUE!</v>
      </c>
      <c r="AE263" s="26" t="e">
        <f t="shared" si="153"/>
        <v>#VALUE!</v>
      </c>
      <c r="AF263" s="26" t="e">
        <f t="shared" si="153"/>
        <v>#VALUE!</v>
      </c>
      <c r="AG263" s="26" t="e">
        <f t="shared" si="153"/>
        <v>#VALUE!</v>
      </c>
      <c r="AH263" s="99" t="s">
        <v>35</v>
      </c>
      <c r="AI263" s="110">
        <f t="shared" si="148"/>
        <v>0</v>
      </c>
      <c r="AJ263" s="113"/>
    </row>
    <row r="264" spans="2:38" hidden="1">
      <c r="B264" s="13" t="s">
        <v>40</v>
      </c>
      <c r="C264" s="25" t="e">
        <f t="shared" ref="C264:AG264" si="154">IF(AND(DAY(C250)&gt;=8,DAY(C250)&lt;=14,C251="日"),1,0)</f>
        <v>#VALUE!</v>
      </c>
      <c r="D264" s="25" t="e">
        <f t="shared" si="154"/>
        <v>#VALUE!</v>
      </c>
      <c r="E264" s="25" t="e">
        <f t="shared" si="154"/>
        <v>#VALUE!</v>
      </c>
      <c r="F264" s="25" t="e">
        <f t="shared" si="154"/>
        <v>#VALUE!</v>
      </c>
      <c r="G264" s="25" t="e">
        <f t="shared" si="154"/>
        <v>#VALUE!</v>
      </c>
      <c r="H264" s="25" t="e">
        <f t="shared" si="154"/>
        <v>#VALUE!</v>
      </c>
      <c r="I264" s="25" t="e">
        <f t="shared" si="154"/>
        <v>#VALUE!</v>
      </c>
      <c r="J264" s="25" t="e">
        <f t="shared" si="154"/>
        <v>#VALUE!</v>
      </c>
      <c r="K264" s="25" t="e">
        <f t="shared" si="154"/>
        <v>#VALUE!</v>
      </c>
      <c r="L264" s="25" t="e">
        <f t="shared" si="154"/>
        <v>#VALUE!</v>
      </c>
      <c r="M264" s="25" t="e">
        <f t="shared" si="154"/>
        <v>#VALUE!</v>
      </c>
      <c r="N264" s="25" t="e">
        <f t="shared" si="154"/>
        <v>#VALUE!</v>
      </c>
      <c r="O264" s="25" t="e">
        <f t="shared" si="154"/>
        <v>#VALUE!</v>
      </c>
      <c r="P264" s="25" t="e">
        <f t="shared" si="154"/>
        <v>#VALUE!</v>
      </c>
      <c r="Q264" s="25" t="e">
        <f t="shared" si="154"/>
        <v>#VALUE!</v>
      </c>
      <c r="R264" s="25" t="e">
        <f t="shared" si="154"/>
        <v>#VALUE!</v>
      </c>
      <c r="S264" s="25" t="e">
        <f t="shared" si="154"/>
        <v>#VALUE!</v>
      </c>
      <c r="T264" s="25" t="e">
        <f t="shared" si="154"/>
        <v>#VALUE!</v>
      </c>
      <c r="U264" s="25" t="e">
        <f t="shared" si="154"/>
        <v>#VALUE!</v>
      </c>
      <c r="V264" s="25" t="e">
        <f t="shared" si="154"/>
        <v>#VALUE!</v>
      </c>
      <c r="W264" s="25" t="e">
        <f t="shared" si="154"/>
        <v>#VALUE!</v>
      </c>
      <c r="X264" s="25" t="e">
        <f t="shared" si="154"/>
        <v>#VALUE!</v>
      </c>
      <c r="Y264" s="25" t="e">
        <f t="shared" si="154"/>
        <v>#VALUE!</v>
      </c>
      <c r="Z264" s="25" t="e">
        <f t="shared" si="154"/>
        <v>#VALUE!</v>
      </c>
      <c r="AA264" s="25" t="e">
        <f t="shared" si="154"/>
        <v>#VALUE!</v>
      </c>
      <c r="AB264" s="25" t="e">
        <f t="shared" si="154"/>
        <v>#VALUE!</v>
      </c>
      <c r="AC264" s="25" t="e">
        <f t="shared" si="154"/>
        <v>#VALUE!</v>
      </c>
      <c r="AD264" s="25" t="e">
        <f t="shared" si="154"/>
        <v>#VALUE!</v>
      </c>
      <c r="AE264" s="25" t="e">
        <f t="shared" si="154"/>
        <v>#VALUE!</v>
      </c>
      <c r="AF264" s="25" t="e">
        <f t="shared" si="154"/>
        <v>#VALUE!</v>
      </c>
      <c r="AG264" s="25" t="e">
        <f t="shared" si="154"/>
        <v>#VALUE!</v>
      </c>
      <c r="AH264" s="99" t="s">
        <v>34</v>
      </c>
      <c r="AI264" s="110">
        <f t="shared" si="148"/>
        <v>0</v>
      </c>
      <c r="AJ264" s="113"/>
    </row>
    <row r="265" spans="2:38" hidden="1">
      <c r="B265" s="13" t="s">
        <v>41</v>
      </c>
      <c r="C265" s="26" t="e">
        <f t="shared" ref="C265:AG265" si="155">IF(AND(DAY(C250)&gt;=8,DAY(C250)&lt;=14,C251="日",OR(C256="休",C256="雨")),1,0)</f>
        <v>#VALUE!</v>
      </c>
      <c r="D265" s="26" t="e">
        <f t="shared" si="155"/>
        <v>#VALUE!</v>
      </c>
      <c r="E265" s="26" t="e">
        <f t="shared" si="155"/>
        <v>#VALUE!</v>
      </c>
      <c r="F265" s="26" t="e">
        <f t="shared" si="155"/>
        <v>#VALUE!</v>
      </c>
      <c r="G265" s="26" t="e">
        <f t="shared" si="155"/>
        <v>#VALUE!</v>
      </c>
      <c r="H265" s="26" t="e">
        <f t="shared" si="155"/>
        <v>#VALUE!</v>
      </c>
      <c r="I265" s="26" t="e">
        <f t="shared" si="155"/>
        <v>#VALUE!</v>
      </c>
      <c r="J265" s="26" t="e">
        <f t="shared" si="155"/>
        <v>#VALUE!</v>
      </c>
      <c r="K265" s="26" t="e">
        <f t="shared" si="155"/>
        <v>#VALUE!</v>
      </c>
      <c r="L265" s="26" t="e">
        <f t="shared" si="155"/>
        <v>#VALUE!</v>
      </c>
      <c r="M265" s="26" t="e">
        <f t="shared" si="155"/>
        <v>#VALUE!</v>
      </c>
      <c r="N265" s="26" t="e">
        <f t="shared" si="155"/>
        <v>#VALUE!</v>
      </c>
      <c r="O265" s="26" t="e">
        <f t="shared" si="155"/>
        <v>#VALUE!</v>
      </c>
      <c r="P265" s="26" t="e">
        <f t="shared" si="155"/>
        <v>#VALUE!</v>
      </c>
      <c r="Q265" s="26" t="e">
        <f t="shared" si="155"/>
        <v>#VALUE!</v>
      </c>
      <c r="R265" s="26" t="e">
        <f t="shared" si="155"/>
        <v>#VALUE!</v>
      </c>
      <c r="S265" s="26" t="e">
        <f t="shared" si="155"/>
        <v>#VALUE!</v>
      </c>
      <c r="T265" s="26" t="e">
        <f t="shared" si="155"/>
        <v>#VALUE!</v>
      </c>
      <c r="U265" s="26" t="e">
        <f t="shared" si="155"/>
        <v>#VALUE!</v>
      </c>
      <c r="V265" s="26" t="e">
        <f t="shared" si="155"/>
        <v>#VALUE!</v>
      </c>
      <c r="W265" s="26" t="e">
        <f t="shared" si="155"/>
        <v>#VALUE!</v>
      </c>
      <c r="X265" s="26" t="e">
        <f t="shared" si="155"/>
        <v>#VALUE!</v>
      </c>
      <c r="Y265" s="26" t="e">
        <f t="shared" si="155"/>
        <v>#VALUE!</v>
      </c>
      <c r="Z265" s="26" t="e">
        <f t="shared" si="155"/>
        <v>#VALUE!</v>
      </c>
      <c r="AA265" s="26" t="e">
        <f t="shared" si="155"/>
        <v>#VALUE!</v>
      </c>
      <c r="AB265" s="26" t="e">
        <f t="shared" si="155"/>
        <v>#VALUE!</v>
      </c>
      <c r="AC265" s="26" t="e">
        <f t="shared" si="155"/>
        <v>#VALUE!</v>
      </c>
      <c r="AD265" s="26" t="e">
        <f t="shared" si="155"/>
        <v>#VALUE!</v>
      </c>
      <c r="AE265" s="26" t="e">
        <f t="shared" si="155"/>
        <v>#VALUE!</v>
      </c>
      <c r="AF265" s="26" t="e">
        <f t="shared" si="155"/>
        <v>#VALUE!</v>
      </c>
      <c r="AG265" s="26" t="e">
        <f t="shared" si="155"/>
        <v>#VALUE!</v>
      </c>
      <c r="AH265" s="99" t="s">
        <v>35</v>
      </c>
      <c r="AI265" s="110">
        <f t="shared" si="148"/>
        <v>0</v>
      </c>
      <c r="AJ265" s="113"/>
    </row>
    <row r="267" spans="2:38">
      <c r="C267" s="2" t="e">
        <f>YEAR(C270)</f>
        <v>#VALUE!</v>
      </c>
      <c r="D267" s="2" t="e">
        <f>MONTH(C270)</f>
        <v>#VALUE!</v>
      </c>
    </row>
    <row r="268" spans="2:38">
      <c r="B268" s="14" t="s">
        <v>1</v>
      </c>
      <c r="C268" s="28" t="e">
        <f>C270</f>
        <v>#VALUE!</v>
      </c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03"/>
    </row>
    <row r="269" spans="2:38" hidden="1">
      <c r="B269" s="15"/>
      <c r="C269" s="29" t="e">
        <f>DATE($C267,$D267,1)</f>
        <v>#VALUE!</v>
      </c>
      <c r="D269" s="29" t="e">
        <f t="shared" ref="D269:AG269" si="156">C269+1</f>
        <v>#VALUE!</v>
      </c>
      <c r="E269" s="29" t="e">
        <f t="shared" si="156"/>
        <v>#VALUE!</v>
      </c>
      <c r="F269" s="29" t="e">
        <f t="shared" si="156"/>
        <v>#VALUE!</v>
      </c>
      <c r="G269" s="29" t="e">
        <f t="shared" si="156"/>
        <v>#VALUE!</v>
      </c>
      <c r="H269" s="29" t="e">
        <f t="shared" si="156"/>
        <v>#VALUE!</v>
      </c>
      <c r="I269" s="29" t="e">
        <f t="shared" si="156"/>
        <v>#VALUE!</v>
      </c>
      <c r="J269" s="29" t="e">
        <f t="shared" si="156"/>
        <v>#VALUE!</v>
      </c>
      <c r="K269" s="29" t="e">
        <f t="shared" si="156"/>
        <v>#VALUE!</v>
      </c>
      <c r="L269" s="29" t="e">
        <f t="shared" si="156"/>
        <v>#VALUE!</v>
      </c>
      <c r="M269" s="29" t="e">
        <f t="shared" si="156"/>
        <v>#VALUE!</v>
      </c>
      <c r="N269" s="29" t="e">
        <f t="shared" si="156"/>
        <v>#VALUE!</v>
      </c>
      <c r="O269" s="29" t="e">
        <f t="shared" si="156"/>
        <v>#VALUE!</v>
      </c>
      <c r="P269" s="29" t="e">
        <f t="shared" si="156"/>
        <v>#VALUE!</v>
      </c>
      <c r="Q269" s="29" t="e">
        <f t="shared" si="156"/>
        <v>#VALUE!</v>
      </c>
      <c r="R269" s="29" t="e">
        <f t="shared" si="156"/>
        <v>#VALUE!</v>
      </c>
      <c r="S269" s="29" t="e">
        <f t="shared" si="156"/>
        <v>#VALUE!</v>
      </c>
      <c r="T269" s="29" t="e">
        <f t="shared" si="156"/>
        <v>#VALUE!</v>
      </c>
      <c r="U269" s="29" t="e">
        <f t="shared" si="156"/>
        <v>#VALUE!</v>
      </c>
      <c r="V269" s="29" t="e">
        <f t="shared" si="156"/>
        <v>#VALUE!</v>
      </c>
      <c r="W269" s="29" t="e">
        <f t="shared" si="156"/>
        <v>#VALUE!</v>
      </c>
      <c r="X269" s="29" t="e">
        <f t="shared" si="156"/>
        <v>#VALUE!</v>
      </c>
      <c r="Y269" s="29" t="e">
        <f t="shared" si="156"/>
        <v>#VALUE!</v>
      </c>
      <c r="Z269" s="29" t="e">
        <f t="shared" si="156"/>
        <v>#VALUE!</v>
      </c>
      <c r="AA269" s="29" t="e">
        <f t="shared" si="156"/>
        <v>#VALUE!</v>
      </c>
      <c r="AB269" s="29" t="e">
        <f t="shared" si="156"/>
        <v>#VALUE!</v>
      </c>
      <c r="AC269" s="29" t="e">
        <f t="shared" si="156"/>
        <v>#VALUE!</v>
      </c>
      <c r="AD269" s="29" t="e">
        <f t="shared" si="156"/>
        <v>#VALUE!</v>
      </c>
      <c r="AE269" s="29" t="e">
        <f t="shared" si="156"/>
        <v>#VALUE!</v>
      </c>
      <c r="AF269" s="29" t="e">
        <f t="shared" si="156"/>
        <v>#VALUE!</v>
      </c>
      <c r="AG269" s="29" t="e">
        <f t="shared" si="156"/>
        <v>#VALUE!</v>
      </c>
      <c r="AH269" s="100"/>
      <c r="AI269" s="111"/>
    </row>
    <row r="270" spans="2:38">
      <c r="B270" s="16" t="s">
        <v>24</v>
      </c>
      <c r="C270" s="30" t="e">
        <f>IF(EDATE(C249,1)&gt;$G$5,"",EDATE(C249,1))</f>
        <v>#VALUE!</v>
      </c>
      <c r="D270" s="29" t="e">
        <f t="shared" ref="D270:AG270" si="157">IF(D269&gt;$G$5,"",IF(C270=EOMONTH(DATE($C267,$D267,1),0),"",IF(C270="","",C270+1)))</f>
        <v>#VALUE!</v>
      </c>
      <c r="E270" s="29" t="e">
        <f t="shared" si="157"/>
        <v>#VALUE!</v>
      </c>
      <c r="F270" s="29" t="e">
        <f t="shared" si="157"/>
        <v>#VALUE!</v>
      </c>
      <c r="G270" s="29" t="e">
        <f t="shared" si="157"/>
        <v>#VALUE!</v>
      </c>
      <c r="H270" s="29" t="e">
        <f t="shared" si="157"/>
        <v>#VALUE!</v>
      </c>
      <c r="I270" s="29" t="e">
        <f t="shared" si="157"/>
        <v>#VALUE!</v>
      </c>
      <c r="J270" s="29" t="e">
        <f t="shared" si="157"/>
        <v>#VALUE!</v>
      </c>
      <c r="K270" s="29" t="e">
        <f t="shared" si="157"/>
        <v>#VALUE!</v>
      </c>
      <c r="L270" s="29" t="e">
        <f t="shared" si="157"/>
        <v>#VALUE!</v>
      </c>
      <c r="M270" s="29" t="e">
        <f t="shared" si="157"/>
        <v>#VALUE!</v>
      </c>
      <c r="N270" s="29" t="e">
        <f t="shared" si="157"/>
        <v>#VALUE!</v>
      </c>
      <c r="O270" s="29" t="e">
        <f t="shared" si="157"/>
        <v>#VALUE!</v>
      </c>
      <c r="P270" s="29" t="e">
        <f t="shared" si="157"/>
        <v>#VALUE!</v>
      </c>
      <c r="Q270" s="29" t="e">
        <f t="shared" si="157"/>
        <v>#VALUE!</v>
      </c>
      <c r="R270" s="29" t="e">
        <f t="shared" si="157"/>
        <v>#VALUE!</v>
      </c>
      <c r="S270" s="29" t="e">
        <f t="shared" si="157"/>
        <v>#VALUE!</v>
      </c>
      <c r="T270" s="29" t="e">
        <f t="shared" si="157"/>
        <v>#VALUE!</v>
      </c>
      <c r="U270" s="29" t="e">
        <f t="shared" si="157"/>
        <v>#VALUE!</v>
      </c>
      <c r="V270" s="29" t="e">
        <f t="shared" si="157"/>
        <v>#VALUE!</v>
      </c>
      <c r="W270" s="29" t="e">
        <f t="shared" si="157"/>
        <v>#VALUE!</v>
      </c>
      <c r="X270" s="29" t="e">
        <f t="shared" si="157"/>
        <v>#VALUE!</v>
      </c>
      <c r="Y270" s="29" t="e">
        <f t="shared" si="157"/>
        <v>#VALUE!</v>
      </c>
      <c r="Z270" s="29" t="e">
        <f t="shared" si="157"/>
        <v>#VALUE!</v>
      </c>
      <c r="AA270" s="29" t="e">
        <f t="shared" si="157"/>
        <v>#VALUE!</v>
      </c>
      <c r="AB270" s="29" t="e">
        <f t="shared" si="157"/>
        <v>#VALUE!</v>
      </c>
      <c r="AC270" s="29" t="e">
        <f t="shared" si="157"/>
        <v>#VALUE!</v>
      </c>
      <c r="AD270" s="29" t="e">
        <f t="shared" si="157"/>
        <v>#VALUE!</v>
      </c>
      <c r="AE270" s="29" t="e">
        <f t="shared" si="157"/>
        <v>#VALUE!</v>
      </c>
      <c r="AF270" s="29" t="e">
        <f t="shared" si="157"/>
        <v>#VALUE!</v>
      </c>
      <c r="AG270" s="29" t="e">
        <f t="shared" si="157"/>
        <v>#VALUE!</v>
      </c>
      <c r="AH270" s="95" t="s">
        <v>25</v>
      </c>
      <c r="AI270" s="105">
        <f>+COUNTIFS(C271:AG271,"土",C272:AG272,"")+COUNTIFS(C271:AG271,"日",C272:AG272,"")</f>
        <v>0</v>
      </c>
    </row>
    <row r="271" spans="2:38">
      <c r="B271" s="7" t="s">
        <v>26</v>
      </c>
      <c r="C271" s="20" t="str">
        <f t="shared" ref="C271:AG271" si="158">IFERROR(TEXT(WEEKDAY(+C270),"aaa"),"")</f>
        <v/>
      </c>
      <c r="D271" s="20" t="str">
        <f t="shared" si="158"/>
        <v/>
      </c>
      <c r="E271" s="20" t="str">
        <f t="shared" si="158"/>
        <v/>
      </c>
      <c r="F271" s="20" t="str">
        <f t="shared" si="158"/>
        <v/>
      </c>
      <c r="G271" s="20" t="str">
        <f t="shared" si="158"/>
        <v/>
      </c>
      <c r="H271" s="20" t="str">
        <f t="shared" si="158"/>
        <v/>
      </c>
      <c r="I271" s="20" t="str">
        <f t="shared" si="158"/>
        <v/>
      </c>
      <c r="J271" s="20" t="str">
        <f t="shared" si="158"/>
        <v/>
      </c>
      <c r="K271" s="20" t="str">
        <f t="shared" si="158"/>
        <v/>
      </c>
      <c r="L271" s="20" t="str">
        <f t="shared" si="158"/>
        <v/>
      </c>
      <c r="M271" s="20" t="str">
        <f t="shared" si="158"/>
        <v/>
      </c>
      <c r="N271" s="20" t="str">
        <f t="shared" si="158"/>
        <v/>
      </c>
      <c r="O271" s="20" t="str">
        <f t="shared" si="158"/>
        <v/>
      </c>
      <c r="P271" s="20" t="str">
        <f t="shared" si="158"/>
        <v/>
      </c>
      <c r="Q271" s="20" t="str">
        <f t="shared" si="158"/>
        <v/>
      </c>
      <c r="R271" s="20" t="str">
        <f t="shared" si="158"/>
        <v/>
      </c>
      <c r="S271" s="20" t="str">
        <f t="shared" si="158"/>
        <v/>
      </c>
      <c r="T271" s="20" t="str">
        <f t="shared" si="158"/>
        <v/>
      </c>
      <c r="U271" s="20" t="str">
        <f t="shared" si="158"/>
        <v/>
      </c>
      <c r="V271" s="20" t="str">
        <f t="shared" si="158"/>
        <v/>
      </c>
      <c r="W271" s="20" t="str">
        <f t="shared" si="158"/>
        <v/>
      </c>
      <c r="X271" s="20" t="str">
        <f t="shared" si="158"/>
        <v/>
      </c>
      <c r="Y271" s="20" t="str">
        <f t="shared" si="158"/>
        <v/>
      </c>
      <c r="Z271" s="20" t="str">
        <f t="shared" si="158"/>
        <v/>
      </c>
      <c r="AA271" s="20" t="str">
        <f t="shared" si="158"/>
        <v/>
      </c>
      <c r="AB271" s="20" t="str">
        <f t="shared" si="158"/>
        <v/>
      </c>
      <c r="AC271" s="20" t="str">
        <f t="shared" si="158"/>
        <v/>
      </c>
      <c r="AD271" s="20" t="str">
        <f t="shared" si="158"/>
        <v/>
      </c>
      <c r="AE271" s="20" t="str">
        <f t="shared" si="158"/>
        <v/>
      </c>
      <c r="AF271" s="20" t="str">
        <f t="shared" si="158"/>
        <v/>
      </c>
      <c r="AG271" s="20" t="str">
        <f t="shared" si="158"/>
        <v/>
      </c>
      <c r="AH271" s="95" t="s">
        <v>12</v>
      </c>
      <c r="AI271" s="105">
        <f>+COUNTIF(C272:AG272,"夏休")+COUNTIF(C272:AG272,"冬休")+COUNTIF(C272:AG272,"中止")</f>
        <v>0</v>
      </c>
    </row>
    <row r="272" spans="2:38" ht="13.5" customHeight="1">
      <c r="B272" s="8" t="s">
        <v>27</v>
      </c>
      <c r="C272" s="21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88"/>
      <c r="AH272" s="96" t="s">
        <v>4</v>
      </c>
      <c r="AI272" s="106">
        <f>COUNT(C270:AG270)-AI271</f>
        <v>0</v>
      </c>
    </row>
    <row r="273" spans="2:38" ht="13.5" customHeight="1">
      <c r="B273" s="9"/>
      <c r="C273" s="21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  <c r="AG273" s="88"/>
      <c r="AH273" s="96" t="s">
        <v>29</v>
      </c>
      <c r="AI273" s="106">
        <f>+COUNTIF(C274:AG275,"休")</f>
        <v>0</v>
      </c>
      <c r="AJ273" s="113" t="e">
        <f>IF(AI274&gt;0.285,"",IF(AI273&lt;AI270,"←計画日数が足りません",""))</f>
        <v>#DIV/0!</v>
      </c>
    </row>
    <row r="274" spans="2:38" ht="13.5" customHeight="1">
      <c r="B274" s="10" t="s">
        <v>2</v>
      </c>
      <c r="C274" s="22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89"/>
      <c r="AH274" s="96" t="s">
        <v>30</v>
      </c>
      <c r="AI274" s="107" t="e">
        <f>+AI273/AI272</f>
        <v>#DIV/0!</v>
      </c>
    </row>
    <row r="275" spans="2:38">
      <c r="B275" s="10"/>
      <c r="C275" s="22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89"/>
      <c r="AH275" s="96" t="s">
        <v>7</v>
      </c>
      <c r="AI275" s="106">
        <f>+COUNTA(C276:AG277)</f>
        <v>0</v>
      </c>
    </row>
    <row r="276" spans="2:38">
      <c r="B276" s="11" t="s">
        <v>17</v>
      </c>
      <c r="C276" s="23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90"/>
      <c r="AH276" s="97" t="s">
        <v>31</v>
      </c>
      <c r="AI276" s="108" t="e">
        <f>+AI275/AI272</f>
        <v>#DIV/0!</v>
      </c>
      <c r="AL276" s="2">
        <f>+COUNTIF(C274:AG275,"休")</f>
        <v>0</v>
      </c>
    </row>
    <row r="277" spans="2:38">
      <c r="B277" s="12"/>
      <c r="C277" s="24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91"/>
      <c r="AH277" s="98" t="s">
        <v>6</v>
      </c>
      <c r="AI277" s="109" t="str">
        <f>IF(7&gt;AI272,"対象外",IF(OR(AI276&gt;=0.285,AI275&gt;=AI270),"OK","NG"))</f>
        <v>対象外</v>
      </c>
      <c r="AJ277" s="113" t="str">
        <f>IF(AI277="対象外","←７日間に満たない期間は達成判定の対象外",IF(AI277="NG","←月単位未達成","←月単位達成"))</f>
        <v>←７日間に満たない期間は達成判定の対象外</v>
      </c>
      <c r="AL277" s="114" t="str">
        <f>IF(7&gt;AI272,"対象外",IF(AL276&gt;=AI270,"OK","NG"))</f>
        <v>対象外</v>
      </c>
    </row>
    <row r="278" spans="2:38" hidden="1">
      <c r="B278" s="13" t="s">
        <v>32</v>
      </c>
      <c r="C278" s="25" t="e">
        <f t="shared" ref="C278:AG278" si="159">IF(AND(DAY(C270)&gt;=22,DAY(C270)&lt;=28,C271="土"),1,0)</f>
        <v>#VALUE!</v>
      </c>
      <c r="D278" s="25" t="e">
        <f t="shared" si="159"/>
        <v>#VALUE!</v>
      </c>
      <c r="E278" s="25" t="e">
        <f t="shared" si="159"/>
        <v>#VALUE!</v>
      </c>
      <c r="F278" s="25" t="e">
        <f t="shared" si="159"/>
        <v>#VALUE!</v>
      </c>
      <c r="G278" s="25" t="e">
        <f t="shared" si="159"/>
        <v>#VALUE!</v>
      </c>
      <c r="H278" s="25" t="e">
        <f t="shared" si="159"/>
        <v>#VALUE!</v>
      </c>
      <c r="I278" s="25" t="e">
        <f t="shared" si="159"/>
        <v>#VALUE!</v>
      </c>
      <c r="J278" s="25" t="e">
        <f t="shared" si="159"/>
        <v>#VALUE!</v>
      </c>
      <c r="K278" s="25" t="e">
        <f t="shared" si="159"/>
        <v>#VALUE!</v>
      </c>
      <c r="L278" s="25" t="e">
        <f t="shared" si="159"/>
        <v>#VALUE!</v>
      </c>
      <c r="M278" s="25" t="e">
        <f t="shared" si="159"/>
        <v>#VALUE!</v>
      </c>
      <c r="N278" s="25" t="e">
        <f t="shared" si="159"/>
        <v>#VALUE!</v>
      </c>
      <c r="O278" s="25" t="e">
        <f t="shared" si="159"/>
        <v>#VALUE!</v>
      </c>
      <c r="P278" s="25" t="e">
        <f t="shared" si="159"/>
        <v>#VALUE!</v>
      </c>
      <c r="Q278" s="25" t="e">
        <f t="shared" si="159"/>
        <v>#VALUE!</v>
      </c>
      <c r="R278" s="25" t="e">
        <f t="shared" si="159"/>
        <v>#VALUE!</v>
      </c>
      <c r="S278" s="25" t="e">
        <f t="shared" si="159"/>
        <v>#VALUE!</v>
      </c>
      <c r="T278" s="25" t="e">
        <f t="shared" si="159"/>
        <v>#VALUE!</v>
      </c>
      <c r="U278" s="25" t="e">
        <f t="shared" si="159"/>
        <v>#VALUE!</v>
      </c>
      <c r="V278" s="25" t="e">
        <f t="shared" si="159"/>
        <v>#VALUE!</v>
      </c>
      <c r="W278" s="25" t="e">
        <f t="shared" si="159"/>
        <v>#VALUE!</v>
      </c>
      <c r="X278" s="25" t="e">
        <f t="shared" si="159"/>
        <v>#VALUE!</v>
      </c>
      <c r="Y278" s="25" t="e">
        <f t="shared" si="159"/>
        <v>#VALUE!</v>
      </c>
      <c r="Z278" s="25" t="e">
        <f t="shared" si="159"/>
        <v>#VALUE!</v>
      </c>
      <c r="AA278" s="25" t="e">
        <f t="shared" si="159"/>
        <v>#VALUE!</v>
      </c>
      <c r="AB278" s="25" t="e">
        <f t="shared" si="159"/>
        <v>#VALUE!</v>
      </c>
      <c r="AC278" s="25" t="e">
        <f t="shared" si="159"/>
        <v>#VALUE!</v>
      </c>
      <c r="AD278" s="25" t="e">
        <f t="shared" si="159"/>
        <v>#VALUE!</v>
      </c>
      <c r="AE278" s="25" t="e">
        <f t="shared" si="159"/>
        <v>#VALUE!</v>
      </c>
      <c r="AF278" s="25" t="e">
        <f t="shared" si="159"/>
        <v>#VALUE!</v>
      </c>
      <c r="AG278" s="25" t="e">
        <f t="shared" si="159"/>
        <v>#VALUE!</v>
      </c>
      <c r="AH278" s="99" t="s">
        <v>34</v>
      </c>
      <c r="AI278" s="110">
        <f t="shared" ref="AI278:AI285" si="160">_xlfn.AGGREGATE(9,6,C278:AG278)</f>
        <v>0</v>
      </c>
      <c r="AJ278" s="113"/>
    </row>
    <row r="279" spans="2:38" hidden="1">
      <c r="B279" s="13" t="s">
        <v>13</v>
      </c>
      <c r="C279" s="26" t="e">
        <f t="shared" ref="C279:AG279" si="161">IF(AND(DAY(C270)&gt;=22,DAY(C270)&lt;=28,C271="土",OR(C276="休",C276="雨")),1,0)</f>
        <v>#VALUE!</v>
      </c>
      <c r="D279" s="26" t="e">
        <f t="shared" si="161"/>
        <v>#VALUE!</v>
      </c>
      <c r="E279" s="26" t="e">
        <f t="shared" si="161"/>
        <v>#VALUE!</v>
      </c>
      <c r="F279" s="26" t="e">
        <f t="shared" si="161"/>
        <v>#VALUE!</v>
      </c>
      <c r="G279" s="26" t="e">
        <f t="shared" si="161"/>
        <v>#VALUE!</v>
      </c>
      <c r="H279" s="26" t="e">
        <f t="shared" si="161"/>
        <v>#VALUE!</v>
      </c>
      <c r="I279" s="26" t="e">
        <f t="shared" si="161"/>
        <v>#VALUE!</v>
      </c>
      <c r="J279" s="26" t="e">
        <f t="shared" si="161"/>
        <v>#VALUE!</v>
      </c>
      <c r="K279" s="26" t="e">
        <f t="shared" si="161"/>
        <v>#VALUE!</v>
      </c>
      <c r="L279" s="26" t="e">
        <f t="shared" si="161"/>
        <v>#VALUE!</v>
      </c>
      <c r="M279" s="26" t="e">
        <f t="shared" si="161"/>
        <v>#VALUE!</v>
      </c>
      <c r="N279" s="26" t="e">
        <f t="shared" si="161"/>
        <v>#VALUE!</v>
      </c>
      <c r="O279" s="26" t="e">
        <f t="shared" si="161"/>
        <v>#VALUE!</v>
      </c>
      <c r="P279" s="26" t="e">
        <f t="shared" si="161"/>
        <v>#VALUE!</v>
      </c>
      <c r="Q279" s="26" t="e">
        <f t="shared" si="161"/>
        <v>#VALUE!</v>
      </c>
      <c r="R279" s="26" t="e">
        <f t="shared" si="161"/>
        <v>#VALUE!</v>
      </c>
      <c r="S279" s="26" t="e">
        <f t="shared" si="161"/>
        <v>#VALUE!</v>
      </c>
      <c r="T279" s="26" t="e">
        <f t="shared" si="161"/>
        <v>#VALUE!</v>
      </c>
      <c r="U279" s="26" t="e">
        <f t="shared" si="161"/>
        <v>#VALUE!</v>
      </c>
      <c r="V279" s="26" t="e">
        <f t="shared" si="161"/>
        <v>#VALUE!</v>
      </c>
      <c r="W279" s="26" t="e">
        <f t="shared" si="161"/>
        <v>#VALUE!</v>
      </c>
      <c r="X279" s="26" t="e">
        <f t="shared" si="161"/>
        <v>#VALUE!</v>
      </c>
      <c r="Y279" s="26" t="e">
        <f t="shared" si="161"/>
        <v>#VALUE!</v>
      </c>
      <c r="Z279" s="26" t="e">
        <f t="shared" si="161"/>
        <v>#VALUE!</v>
      </c>
      <c r="AA279" s="26" t="e">
        <f t="shared" si="161"/>
        <v>#VALUE!</v>
      </c>
      <c r="AB279" s="26" t="e">
        <f t="shared" si="161"/>
        <v>#VALUE!</v>
      </c>
      <c r="AC279" s="26" t="e">
        <f t="shared" si="161"/>
        <v>#VALUE!</v>
      </c>
      <c r="AD279" s="26" t="e">
        <f t="shared" si="161"/>
        <v>#VALUE!</v>
      </c>
      <c r="AE279" s="26" t="e">
        <f t="shared" si="161"/>
        <v>#VALUE!</v>
      </c>
      <c r="AF279" s="26" t="e">
        <f t="shared" si="161"/>
        <v>#VALUE!</v>
      </c>
      <c r="AG279" s="26" t="e">
        <f t="shared" si="161"/>
        <v>#VALUE!</v>
      </c>
      <c r="AH279" s="99" t="s">
        <v>35</v>
      </c>
      <c r="AI279" s="110">
        <f t="shared" si="160"/>
        <v>0</v>
      </c>
      <c r="AJ279" s="113"/>
    </row>
    <row r="280" spans="2:38" hidden="1">
      <c r="B280" s="13" t="s">
        <v>37</v>
      </c>
      <c r="C280" s="25" t="e">
        <f t="shared" ref="C280:AG280" si="162">IF(AND(DAY(C270)&gt;=8,DAY(C270)&lt;=14,C271="土"),1,0)</f>
        <v>#VALUE!</v>
      </c>
      <c r="D280" s="25" t="e">
        <f t="shared" si="162"/>
        <v>#VALUE!</v>
      </c>
      <c r="E280" s="25" t="e">
        <f t="shared" si="162"/>
        <v>#VALUE!</v>
      </c>
      <c r="F280" s="25" t="e">
        <f t="shared" si="162"/>
        <v>#VALUE!</v>
      </c>
      <c r="G280" s="25" t="e">
        <f t="shared" si="162"/>
        <v>#VALUE!</v>
      </c>
      <c r="H280" s="25" t="e">
        <f t="shared" si="162"/>
        <v>#VALUE!</v>
      </c>
      <c r="I280" s="25" t="e">
        <f t="shared" si="162"/>
        <v>#VALUE!</v>
      </c>
      <c r="J280" s="25" t="e">
        <f t="shared" si="162"/>
        <v>#VALUE!</v>
      </c>
      <c r="K280" s="25" t="e">
        <f t="shared" si="162"/>
        <v>#VALUE!</v>
      </c>
      <c r="L280" s="25" t="e">
        <f t="shared" si="162"/>
        <v>#VALUE!</v>
      </c>
      <c r="M280" s="25" t="e">
        <f t="shared" si="162"/>
        <v>#VALUE!</v>
      </c>
      <c r="N280" s="25" t="e">
        <f t="shared" si="162"/>
        <v>#VALUE!</v>
      </c>
      <c r="O280" s="25" t="e">
        <f t="shared" si="162"/>
        <v>#VALUE!</v>
      </c>
      <c r="P280" s="25" t="e">
        <f t="shared" si="162"/>
        <v>#VALUE!</v>
      </c>
      <c r="Q280" s="25" t="e">
        <f t="shared" si="162"/>
        <v>#VALUE!</v>
      </c>
      <c r="R280" s="25" t="e">
        <f t="shared" si="162"/>
        <v>#VALUE!</v>
      </c>
      <c r="S280" s="25" t="e">
        <f t="shared" si="162"/>
        <v>#VALUE!</v>
      </c>
      <c r="T280" s="25" t="e">
        <f t="shared" si="162"/>
        <v>#VALUE!</v>
      </c>
      <c r="U280" s="25" t="e">
        <f t="shared" si="162"/>
        <v>#VALUE!</v>
      </c>
      <c r="V280" s="25" t="e">
        <f t="shared" si="162"/>
        <v>#VALUE!</v>
      </c>
      <c r="W280" s="25" t="e">
        <f t="shared" si="162"/>
        <v>#VALUE!</v>
      </c>
      <c r="X280" s="25" t="e">
        <f t="shared" si="162"/>
        <v>#VALUE!</v>
      </c>
      <c r="Y280" s="25" t="e">
        <f t="shared" si="162"/>
        <v>#VALUE!</v>
      </c>
      <c r="Z280" s="25" t="e">
        <f t="shared" si="162"/>
        <v>#VALUE!</v>
      </c>
      <c r="AA280" s="25" t="e">
        <f t="shared" si="162"/>
        <v>#VALUE!</v>
      </c>
      <c r="AB280" s="25" t="e">
        <f t="shared" si="162"/>
        <v>#VALUE!</v>
      </c>
      <c r="AC280" s="25" t="e">
        <f t="shared" si="162"/>
        <v>#VALUE!</v>
      </c>
      <c r="AD280" s="25" t="e">
        <f t="shared" si="162"/>
        <v>#VALUE!</v>
      </c>
      <c r="AE280" s="25" t="e">
        <f t="shared" si="162"/>
        <v>#VALUE!</v>
      </c>
      <c r="AF280" s="25" t="e">
        <f t="shared" si="162"/>
        <v>#VALUE!</v>
      </c>
      <c r="AG280" s="25" t="e">
        <f t="shared" si="162"/>
        <v>#VALUE!</v>
      </c>
      <c r="AH280" s="99" t="s">
        <v>34</v>
      </c>
      <c r="AI280" s="110">
        <f t="shared" si="160"/>
        <v>0</v>
      </c>
      <c r="AJ280" s="113"/>
    </row>
    <row r="281" spans="2:38" hidden="1">
      <c r="B281" s="13" t="s">
        <v>38</v>
      </c>
      <c r="C281" s="26" t="e">
        <f t="shared" ref="C281:AG281" si="163">IF(AND(DAY(C270)&gt;=8,DAY(C270)&lt;=14,C271="土",OR(C276="休",C276="雨")),1,0)</f>
        <v>#VALUE!</v>
      </c>
      <c r="D281" s="26" t="e">
        <f t="shared" si="163"/>
        <v>#VALUE!</v>
      </c>
      <c r="E281" s="26" t="e">
        <f t="shared" si="163"/>
        <v>#VALUE!</v>
      </c>
      <c r="F281" s="26" t="e">
        <f t="shared" si="163"/>
        <v>#VALUE!</v>
      </c>
      <c r="G281" s="26" t="e">
        <f t="shared" si="163"/>
        <v>#VALUE!</v>
      </c>
      <c r="H281" s="26" t="e">
        <f t="shared" si="163"/>
        <v>#VALUE!</v>
      </c>
      <c r="I281" s="26" t="e">
        <f t="shared" si="163"/>
        <v>#VALUE!</v>
      </c>
      <c r="J281" s="26" t="e">
        <f t="shared" si="163"/>
        <v>#VALUE!</v>
      </c>
      <c r="K281" s="26" t="e">
        <f t="shared" si="163"/>
        <v>#VALUE!</v>
      </c>
      <c r="L281" s="26" t="e">
        <f t="shared" si="163"/>
        <v>#VALUE!</v>
      </c>
      <c r="M281" s="26" t="e">
        <f t="shared" si="163"/>
        <v>#VALUE!</v>
      </c>
      <c r="N281" s="26" t="e">
        <f t="shared" si="163"/>
        <v>#VALUE!</v>
      </c>
      <c r="O281" s="26" t="e">
        <f t="shared" si="163"/>
        <v>#VALUE!</v>
      </c>
      <c r="P281" s="26" t="e">
        <f t="shared" si="163"/>
        <v>#VALUE!</v>
      </c>
      <c r="Q281" s="26" t="e">
        <f t="shared" si="163"/>
        <v>#VALUE!</v>
      </c>
      <c r="R281" s="26" t="e">
        <f t="shared" si="163"/>
        <v>#VALUE!</v>
      </c>
      <c r="S281" s="26" t="e">
        <f t="shared" si="163"/>
        <v>#VALUE!</v>
      </c>
      <c r="T281" s="26" t="e">
        <f t="shared" si="163"/>
        <v>#VALUE!</v>
      </c>
      <c r="U281" s="26" t="e">
        <f t="shared" si="163"/>
        <v>#VALUE!</v>
      </c>
      <c r="V281" s="26" t="e">
        <f t="shared" si="163"/>
        <v>#VALUE!</v>
      </c>
      <c r="W281" s="26" t="e">
        <f t="shared" si="163"/>
        <v>#VALUE!</v>
      </c>
      <c r="X281" s="26" t="e">
        <f t="shared" si="163"/>
        <v>#VALUE!</v>
      </c>
      <c r="Y281" s="26" t="e">
        <f t="shared" si="163"/>
        <v>#VALUE!</v>
      </c>
      <c r="Z281" s="26" t="e">
        <f t="shared" si="163"/>
        <v>#VALUE!</v>
      </c>
      <c r="AA281" s="26" t="e">
        <f t="shared" si="163"/>
        <v>#VALUE!</v>
      </c>
      <c r="AB281" s="26" t="e">
        <f t="shared" si="163"/>
        <v>#VALUE!</v>
      </c>
      <c r="AC281" s="26" t="e">
        <f t="shared" si="163"/>
        <v>#VALUE!</v>
      </c>
      <c r="AD281" s="26" t="e">
        <f t="shared" si="163"/>
        <v>#VALUE!</v>
      </c>
      <c r="AE281" s="26" t="e">
        <f t="shared" si="163"/>
        <v>#VALUE!</v>
      </c>
      <c r="AF281" s="26" t="e">
        <f t="shared" si="163"/>
        <v>#VALUE!</v>
      </c>
      <c r="AG281" s="26" t="e">
        <f t="shared" si="163"/>
        <v>#VALUE!</v>
      </c>
      <c r="AH281" s="99" t="s">
        <v>35</v>
      </c>
      <c r="AI281" s="110">
        <f t="shared" si="160"/>
        <v>0</v>
      </c>
      <c r="AJ281" s="113"/>
    </row>
    <row r="282" spans="2:38" hidden="1">
      <c r="B282" s="13" t="s">
        <v>33</v>
      </c>
      <c r="C282" s="25" t="e">
        <f t="shared" ref="C282:AG282" si="164">IF(AND(DAY(C270)&gt;=22,DAY(C270)&lt;=28,C271="日"),1,0)</f>
        <v>#VALUE!</v>
      </c>
      <c r="D282" s="25" t="e">
        <f t="shared" si="164"/>
        <v>#VALUE!</v>
      </c>
      <c r="E282" s="25" t="e">
        <f t="shared" si="164"/>
        <v>#VALUE!</v>
      </c>
      <c r="F282" s="25" t="e">
        <f t="shared" si="164"/>
        <v>#VALUE!</v>
      </c>
      <c r="G282" s="25" t="e">
        <f t="shared" si="164"/>
        <v>#VALUE!</v>
      </c>
      <c r="H282" s="25" t="e">
        <f t="shared" si="164"/>
        <v>#VALUE!</v>
      </c>
      <c r="I282" s="25" t="e">
        <f t="shared" si="164"/>
        <v>#VALUE!</v>
      </c>
      <c r="J282" s="25" t="e">
        <f t="shared" si="164"/>
        <v>#VALUE!</v>
      </c>
      <c r="K282" s="25" t="e">
        <f t="shared" si="164"/>
        <v>#VALUE!</v>
      </c>
      <c r="L282" s="25" t="e">
        <f t="shared" si="164"/>
        <v>#VALUE!</v>
      </c>
      <c r="M282" s="25" t="e">
        <f t="shared" si="164"/>
        <v>#VALUE!</v>
      </c>
      <c r="N282" s="25" t="e">
        <f t="shared" si="164"/>
        <v>#VALUE!</v>
      </c>
      <c r="O282" s="25" t="e">
        <f t="shared" si="164"/>
        <v>#VALUE!</v>
      </c>
      <c r="P282" s="25" t="e">
        <f t="shared" si="164"/>
        <v>#VALUE!</v>
      </c>
      <c r="Q282" s="25" t="e">
        <f t="shared" si="164"/>
        <v>#VALUE!</v>
      </c>
      <c r="R282" s="25" t="e">
        <f t="shared" si="164"/>
        <v>#VALUE!</v>
      </c>
      <c r="S282" s="25" t="e">
        <f t="shared" si="164"/>
        <v>#VALUE!</v>
      </c>
      <c r="T282" s="25" t="e">
        <f t="shared" si="164"/>
        <v>#VALUE!</v>
      </c>
      <c r="U282" s="25" t="e">
        <f t="shared" si="164"/>
        <v>#VALUE!</v>
      </c>
      <c r="V282" s="25" t="e">
        <f t="shared" si="164"/>
        <v>#VALUE!</v>
      </c>
      <c r="W282" s="25" t="e">
        <f t="shared" si="164"/>
        <v>#VALUE!</v>
      </c>
      <c r="X282" s="25" t="e">
        <f t="shared" si="164"/>
        <v>#VALUE!</v>
      </c>
      <c r="Y282" s="25" t="e">
        <f t="shared" si="164"/>
        <v>#VALUE!</v>
      </c>
      <c r="Z282" s="25" t="e">
        <f t="shared" si="164"/>
        <v>#VALUE!</v>
      </c>
      <c r="AA282" s="25" t="e">
        <f t="shared" si="164"/>
        <v>#VALUE!</v>
      </c>
      <c r="AB282" s="25" t="e">
        <f t="shared" si="164"/>
        <v>#VALUE!</v>
      </c>
      <c r="AC282" s="25" t="e">
        <f t="shared" si="164"/>
        <v>#VALUE!</v>
      </c>
      <c r="AD282" s="25" t="e">
        <f t="shared" si="164"/>
        <v>#VALUE!</v>
      </c>
      <c r="AE282" s="25" t="e">
        <f t="shared" si="164"/>
        <v>#VALUE!</v>
      </c>
      <c r="AF282" s="25" t="e">
        <f t="shared" si="164"/>
        <v>#VALUE!</v>
      </c>
      <c r="AG282" s="25" t="e">
        <f t="shared" si="164"/>
        <v>#VALUE!</v>
      </c>
      <c r="AH282" s="99" t="s">
        <v>34</v>
      </c>
      <c r="AI282" s="110">
        <f t="shared" si="160"/>
        <v>0</v>
      </c>
      <c r="AJ282" s="113"/>
    </row>
    <row r="283" spans="2:38" hidden="1">
      <c r="B283" s="13" t="s">
        <v>39</v>
      </c>
      <c r="C283" s="26" t="e">
        <f t="shared" ref="C283:AG283" si="165">IF(AND(DAY(C270)&gt;=22,DAY(C270)&lt;=28,C271="日",OR(C276="休",C276="雨")),1,0)</f>
        <v>#VALUE!</v>
      </c>
      <c r="D283" s="26" t="e">
        <f t="shared" si="165"/>
        <v>#VALUE!</v>
      </c>
      <c r="E283" s="26" t="e">
        <f t="shared" si="165"/>
        <v>#VALUE!</v>
      </c>
      <c r="F283" s="26" t="e">
        <f t="shared" si="165"/>
        <v>#VALUE!</v>
      </c>
      <c r="G283" s="26" t="e">
        <f t="shared" si="165"/>
        <v>#VALUE!</v>
      </c>
      <c r="H283" s="26" t="e">
        <f t="shared" si="165"/>
        <v>#VALUE!</v>
      </c>
      <c r="I283" s="26" t="e">
        <f t="shared" si="165"/>
        <v>#VALUE!</v>
      </c>
      <c r="J283" s="26" t="e">
        <f t="shared" si="165"/>
        <v>#VALUE!</v>
      </c>
      <c r="K283" s="26" t="e">
        <f t="shared" si="165"/>
        <v>#VALUE!</v>
      </c>
      <c r="L283" s="26" t="e">
        <f t="shared" si="165"/>
        <v>#VALUE!</v>
      </c>
      <c r="M283" s="26" t="e">
        <f t="shared" si="165"/>
        <v>#VALUE!</v>
      </c>
      <c r="N283" s="26" t="e">
        <f t="shared" si="165"/>
        <v>#VALUE!</v>
      </c>
      <c r="O283" s="26" t="e">
        <f t="shared" si="165"/>
        <v>#VALUE!</v>
      </c>
      <c r="P283" s="26" t="e">
        <f t="shared" si="165"/>
        <v>#VALUE!</v>
      </c>
      <c r="Q283" s="26" t="e">
        <f t="shared" si="165"/>
        <v>#VALUE!</v>
      </c>
      <c r="R283" s="26" t="e">
        <f t="shared" si="165"/>
        <v>#VALUE!</v>
      </c>
      <c r="S283" s="26" t="e">
        <f t="shared" si="165"/>
        <v>#VALUE!</v>
      </c>
      <c r="T283" s="26" t="e">
        <f t="shared" si="165"/>
        <v>#VALUE!</v>
      </c>
      <c r="U283" s="26" t="e">
        <f t="shared" si="165"/>
        <v>#VALUE!</v>
      </c>
      <c r="V283" s="26" t="e">
        <f t="shared" si="165"/>
        <v>#VALUE!</v>
      </c>
      <c r="W283" s="26" t="e">
        <f t="shared" si="165"/>
        <v>#VALUE!</v>
      </c>
      <c r="X283" s="26" t="e">
        <f t="shared" si="165"/>
        <v>#VALUE!</v>
      </c>
      <c r="Y283" s="26" t="e">
        <f t="shared" si="165"/>
        <v>#VALUE!</v>
      </c>
      <c r="Z283" s="26" t="e">
        <f t="shared" si="165"/>
        <v>#VALUE!</v>
      </c>
      <c r="AA283" s="26" t="e">
        <f t="shared" si="165"/>
        <v>#VALUE!</v>
      </c>
      <c r="AB283" s="26" t="e">
        <f t="shared" si="165"/>
        <v>#VALUE!</v>
      </c>
      <c r="AC283" s="26" t="e">
        <f t="shared" si="165"/>
        <v>#VALUE!</v>
      </c>
      <c r="AD283" s="26" t="e">
        <f t="shared" si="165"/>
        <v>#VALUE!</v>
      </c>
      <c r="AE283" s="26" t="e">
        <f t="shared" si="165"/>
        <v>#VALUE!</v>
      </c>
      <c r="AF283" s="26" t="e">
        <f t="shared" si="165"/>
        <v>#VALUE!</v>
      </c>
      <c r="AG283" s="26" t="e">
        <f t="shared" si="165"/>
        <v>#VALUE!</v>
      </c>
      <c r="AH283" s="99" t="s">
        <v>35</v>
      </c>
      <c r="AI283" s="110">
        <f t="shared" si="160"/>
        <v>0</v>
      </c>
      <c r="AJ283" s="113"/>
    </row>
    <row r="284" spans="2:38" hidden="1">
      <c r="B284" s="13" t="s">
        <v>40</v>
      </c>
      <c r="C284" s="25" t="e">
        <f t="shared" ref="C284:AG284" si="166">IF(AND(DAY(C270)&gt;=8,DAY(C270)&lt;=14,C271="日"),1,0)</f>
        <v>#VALUE!</v>
      </c>
      <c r="D284" s="25" t="e">
        <f t="shared" si="166"/>
        <v>#VALUE!</v>
      </c>
      <c r="E284" s="25" t="e">
        <f t="shared" si="166"/>
        <v>#VALUE!</v>
      </c>
      <c r="F284" s="25" t="e">
        <f t="shared" si="166"/>
        <v>#VALUE!</v>
      </c>
      <c r="G284" s="25" t="e">
        <f t="shared" si="166"/>
        <v>#VALUE!</v>
      </c>
      <c r="H284" s="25" t="e">
        <f t="shared" si="166"/>
        <v>#VALUE!</v>
      </c>
      <c r="I284" s="25" t="e">
        <f t="shared" si="166"/>
        <v>#VALUE!</v>
      </c>
      <c r="J284" s="25" t="e">
        <f t="shared" si="166"/>
        <v>#VALUE!</v>
      </c>
      <c r="K284" s="25" t="e">
        <f t="shared" si="166"/>
        <v>#VALUE!</v>
      </c>
      <c r="L284" s="25" t="e">
        <f t="shared" si="166"/>
        <v>#VALUE!</v>
      </c>
      <c r="M284" s="25" t="e">
        <f t="shared" si="166"/>
        <v>#VALUE!</v>
      </c>
      <c r="N284" s="25" t="e">
        <f t="shared" si="166"/>
        <v>#VALUE!</v>
      </c>
      <c r="O284" s="25" t="e">
        <f t="shared" si="166"/>
        <v>#VALUE!</v>
      </c>
      <c r="P284" s="25" t="e">
        <f t="shared" si="166"/>
        <v>#VALUE!</v>
      </c>
      <c r="Q284" s="25" t="e">
        <f t="shared" si="166"/>
        <v>#VALUE!</v>
      </c>
      <c r="R284" s="25" t="e">
        <f t="shared" si="166"/>
        <v>#VALUE!</v>
      </c>
      <c r="S284" s="25" t="e">
        <f t="shared" si="166"/>
        <v>#VALUE!</v>
      </c>
      <c r="T284" s="25" t="e">
        <f t="shared" si="166"/>
        <v>#VALUE!</v>
      </c>
      <c r="U284" s="25" t="e">
        <f t="shared" si="166"/>
        <v>#VALUE!</v>
      </c>
      <c r="V284" s="25" t="e">
        <f t="shared" si="166"/>
        <v>#VALUE!</v>
      </c>
      <c r="W284" s="25" t="e">
        <f t="shared" si="166"/>
        <v>#VALUE!</v>
      </c>
      <c r="X284" s="25" t="e">
        <f t="shared" si="166"/>
        <v>#VALUE!</v>
      </c>
      <c r="Y284" s="25" t="e">
        <f t="shared" si="166"/>
        <v>#VALUE!</v>
      </c>
      <c r="Z284" s="25" t="e">
        <f t="shared" si="166"/>
        <v>#VALUE!</v>
      </c>
      <c r="AA284" s="25" t="e">
        <f t="shared" si="166"/>
        <v>#VALUE!</v>
      </c>
      <c r="AB284" s="25" t="e">
        <f t="shared" si="166"/>
        <v>#VALUE!</v>
      </c>
      <c r="AC284" s="25" t="e">
        <f t="shared" si="166"/>
        <v>#VALUE!</v>
      </c>
      <c r="AD284" s="25" t="e">
        <f t="shared" si="166"/>
        <v>#VALUE!</v>
      </c>
      <c r="AE284" s="25" t="e">
        <f t="shared" si="166"/>
        <v>#VALUE!</v>
      </c>
      <c r="AF284" s="25" t="e">
        <f t="shared" si="166"/>
        <v>#VALUE!</v>
      </c>
      <c r="AG284" s="25" t="e">
        <f t="shared" si="166"/>
        <v>#VALUE!</v>
      </c>
      <c r="AH284" s="99" t="s">
        <v>34</v>
      </c>
      <c r="AI284" s="110">
        <f t="shared" si="160"/>
        <v>0</v>
      </c>
      <c r="AJ284" s="113"/>
    </row>
    <row r="285" spans="2:38" hidden="1">
      <c r="B285" s="13" t="s">
        <v>41</v>
      </c>
      <c r="C285" s="26" t="e">
        <f t="shared" ref="C285:AG285" si="167">IF(AND(DAY(C270)&gt;=8,DAY(C270)&lt;=14,C271="日",OR(C276="休",C276="雨")),1,0)</f>
        <v>#VALUE!</v>
      </c>
      <c r="D285" s="26" t="e">
        <f t="shared" si="167"/>
        <v>#VALUE!</v>
      </c>
      <c r="E285" s="26" t="e">
        <f t="shared" si="167"/>
        <v>#VALUE!</v>
      </c>
      <c r="F285" s="26" t="e">
        <f t="shared" si="167"/>
        <v>#VALUE!</v>
      </c>
      <c r="G285" s="26" t="e">
        <f t="shared" si="167"/>
        <v>#VALUE!</v>
      </c>
      <c r="H285" s="26" t="e">
        <f t="shared" si="167"/>
        <v>#VALUE!</v>
      </c>
      <c r="I285" s="26" t="e">
        <f t="shared" si="167"/>
        <v>#VALUE!</v>
      </c>
      <c r="J285" s="26" t="e">
        <f t="shared" si="167"/>
        <v>#VALUE!</v>
      </c>
      <c r="K285" s="26" t="e">
        <f t="shared" si="167"/>
        <v>#VALUE!</v>
      </c>
      <c r="L285" s="26" t="e">
        <f t="shared" si="167"/>
        <v>#VALUE!</v>
      </c>
      <c r="M285" s="26" t="e">
        <f t="shared" si="167"/>
        <v>#VALUE!</v>
      </c>
      <c r="N285" s="26" t="e">
        <f t="shared" si="167"/>
        <v>#VALUE!</v>
      </c>
      <c r="O285" s="26" t="e">
        <f t="shared" si="167"/>
        <v>#VALUE!</v>
      </c>
      <c r="P285" s="26" t="e">
        <f t="shared" si="167"/>
        <v>#VALUE!</v>
      </c>
      <c r="Q285" s="26" t="e">
        <f t="shared" si="167"/>
        <v>#VALUE!</v>
      </c>
      <c r="R285" s="26" t="e">
        <f t="shared" si="167"/>
        <v>#VALUE!</v>
      </c>
      <c r="S285" s="26" t="e">
        <f t="shared" si="167"/>
        <v>#VALUE!</v>
      </c>
      <c r="T285" s="26" t="e">
        <f t="shared" si="167"/>
        <v>#VALUE!</v>
      </c>
      <c r="U285" s="26" t="e">
        <f t="shared" si="167"/>
        <v>#VALUE!</v>
      </c>
      <c r="V285" s="26" t="e">
        <f t="shared" si="167"/>
        <v>#VALUE!</v>
      </c>
      <c r="W285" s="26" t="e">
        <f t="shared" si="167"/>
        <v>#VALUE!</v>
      </c>
      <c r="X285" s="26" t="e">
        <f t="shared" si="167"/>
        <v>#VALUE!</v>
      </c>
      <c r="Y285" s="26" t="e">
        <f t="shared" si="167"/>
        <v>#VALUE!</v>
      </c>
      <c r="Z285" s="26" t="e">
        <f t="shared" si="167"/>
        <v>#VALUE!</v>
      </c>
      <c r="AA285" s="26" t="e">
        <f t="shared" si="167"/>
        <v>#VALUE!</v>
      </c>
      <c r="AB285" s="26" t="e">
        <f t="shared" si="167"/>
        <v>#VALUE!</v>
      </c>
      <c r="AC285" s="26" t="e">
        <f t="shared" si="167"/>
        <v>#VALUE!</v>
      </c>
      <c r="AD285" s="26" t="e">
        <f t="shared" si="167"/>
        <v>#VALUE!</v>
      </c>
      <c r="AE285" s="26" t="e">
        <f t="shared" si="167"/>
        <v>#VALUE!</v>
      </c>
      <c r="AF285" s="26" t="e">
        <f t="shared" si="167"/>
        <v>#VALUE!</v>
      </c>
      <c r="AG285" s="26" t="e">
        <f t="shared" si="167"/>
        <v>#VALUE!</v>
      </c>
      <c r="AH285" s="99" t="s">
        <v>35</v>
      </c>
      <c r="AI285" s="110">
        <f t="shared" si="160"/>
        <v>0</v>
      </c>
      <c r="AJ285" s="113"/>
    </row>
    <row r="287" spans="2:38">
      <c r="C287" s="2" t="e">
        <f>YEAR(C290)</f>
        <v>#VALUE!</v>
      </c>
      <c r="D287" s="2" t="e">
        <f>MONTH(C290)</f>
        <v>#VALUE!</v>
      </c>
    </row>
    <row r="288" spans="2:38">
      <c r="B288" s="14" t="s">
        <v>1</v>
      </c>
      <c r="C288" s="28" t="e">
        <f>C290</f>
        <v>#VALUE!</v>
      </c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03"/>
    </row>
    <row r="289" spans="2:38" hidden="1">
      <c r="B289" s="15"/>
      <c r="C289" s="29" t="e">
        <f>DATE($C287,$D287,1)</f>
        <v>#VALUE!</v>
      </c>
      <c r="D289" s="29" t="e">
        <f t="shared" ref="D289:AG289" si="168">C289+1</f>
        <v>#VALUE!</v>
      </c>
      <c r="E289" s="29" t="e">
        <f t="shared" si="168"/>
        <v>#VALUE!</v>
      </c>
      <c r="F289" s="29" t="e">
        <f t="shared" si="168"/>
        <v>#VALUE!</v>
      </c>
      <c r="G289" s="29" t="e">
        <f t="shared" si="168"/>
        <v>#VALUE!</v>
      </c>
      <c r="H289" s="29" t="e">
        <f t="shared" si="168"/>
        <v>#VALUE!</v>
      </c>
      <c r="I289" s="29" t="e">
        <f t="shared" si="168"/>
        <v>#VALUE!</v>
      </c>
      <c r="J289" s="29" t="e">
        <f t="shared" si="168"/>
        <v>#VALUE!</v>
      </c>
      <c r="K289" s="29" t="e">
        <f t="shared" si="168"/>
        <v>#VALUE!</v>
      </c>
      <c r="L289" s="29" t="e">
        <f t="shared" si="168"/>
        <v>#VALUE!</v>
      </c>
      <c r="M289" s="29" t="e">
        <f t="shared" si="168"/>
        <v>#VALUE!</v>
      </c>
      <c r="N289" s="29" t="e">
        <f t="shared" si="168"/>
        <v>#VALUE!</v>
      </c>
      <c r="O289" s="29" t="e">
        <f t="shared" si="168"/>
        <v>#VALUE!</v>
      </c>
      <c r="P289" s="29" t="e">
        <f t="shared" si="168"/>
        <v>#VALUE!</v>
      </c>
      <c r="Q289" s="29" t="e">
        <f t="shared" si="168"/>
        <v>#VALUE!</v>
      </c>
      <c r="R289" s="29" t="e">
        <f t="shared" si="168"/>
        <v>#VALUE!</v>
      </c>
      <c r="S289" s="29" t="e">
        <f t="shared" si="168"/>
        <v>#VALUE!</v>
      </c>
      <c r="T289" s="29" t="e">
        <f t="shared" si="168"/>
        <v>#VALUE!</v>
      </c>
      <c r="U289" s="29" t="e">
        <f t="shared" si="168"/>
        <v>#VALUE!</v>
      </c>
      <c r="V289" s="29" t="e">
        <f t="shared" si="168"/>
        <v>#VALUE!</v>
      </c>
      <c r="W289" s="29" t="e">
        <f t="shared" si="168"/>
        <v>#VALUE!</v>
      </c>
      <c r="X289" s="29" t="e">
        <f t="shared" si="168"/>
        <v>#VALUE!</v>
      </c>
      <c r="Y289" s="29" t="e">
        <f t="shared" si="168"/>
        <v>#VALUE!</v>
      </c>
      <c r="Z289" s="29" t="e">
        <f t="shared" si="168"/>
        <v>#VALUE!</v>
      </c>
      <c r="AA289" s="29" t="e">
        <f t="shared" si="168"/>
        <v>#VALUE!</v>
      </c>
      <c r="AB289" s="29" t="e">
        <f t="shared" si="168"/>
        <v>#VALUE!</v>
      </c>
      <c r="AC289" s="29" t="e">
        <f t="shared" si="168"/>
        <v>#VALUE!</v>
      </c>
      <c r="AD289" s="29" t="e">
        <f t="shared" si="168"/>
        <v>#VALUE!</v>
      </c>
      <c r="AE289" s="29" t="e">
        <f t="shared" si="168"/>
        <v>#VALUE!</v>
      </c>
      <c r="AF289" s="29" t="e">
        <f t="shared" si="168"/>
        <v>#VALUE!</v>
      </c>
      <c r="AG289" s="29" t="e">
        <f t="shared" si="168"/>
        <v>#VALUE!</v>
      </c>
      <c r="AH289" s="100"/>
      <c r="AI289" s="111"/>
    </row>
    <row r="290" spans="2:38">
      <c r="B290" s="16" t="s">
        <v>24</v>
      </c>
      <c r="C290" s="30" t="e">
        <f>IF(EDATE(C269,1)&gt;$G$5,"",EDATE(C269,1))</f>
        <v>#VALUE!</v>
      </c>
      <c r="D290" s="29" t="e">
        <f t="shared" ref="D290:AG290" si="169">IF(D289&gt;$G$5,"",IF(C290=EOMONTH(DATE($C287,$D287,1),0),"",IF(C290="","",C290+1)))</f>
        <v>#VALUE!</v>
      </c>
      <c r="E290" s="29" t="e">
        <f t="shared" si="169"/>
        <v>#VALUE!</v>
      </c>
      <c r="F290" s="29" t="e">
        <f t="shared" si="169"/>
        <v>#VALUE!</v>
      </c>
      <c r="G290" s="29" t="e">
        <f t="shared" si="169"/>
        <v>#VALUE!</v>
      </c>
      <c r="H290" s="29" t="e">
        <f t="shared" si="169"/>
        <v>#VALUE!</v>
      </c>
      <c r="I290" s="29" t="e">
        <f t="shared" si="169"/>
        <v>#VALUE!</v>
      </c>
      <c r="J290" s="29" t="e">
        <f t="shared" si="169"/>
        <v>#VALUE!</v>
      </c>
      <c r="K290" s="29" t="e">
        <f t="shared" si="169"/>
        <v>#VALUE!</v>
      </c>
      <c r="L290" s="29" t="e">
        <f t="shared" si="169"/>
        <v>#VALUE!</v>
      </c>
      <c r="M290" s="29" t="e">
        <f t="shared" si="169"/>
        <v>#VALUE!</v>
      </c>
      <c r="N290" s="29" t="e">
        <f t="shared" si="169"/>
        <v>#VALUE!</v>
      </c>
      <c r="O290" s="29" t="e">
        <f t="shared" si="169"/>
        <v>#VALUE!</v>
      </c>
      <c r="P290" s="29" t="e">
        <f t="shared" si="169"/>
        <v>#VALUE!</v>
      </c>
      <c r="Q290" s="29" t="e">
        <f t="shared" si="169"/>
        <v>#VALUE!</v>
      </c>
      <c r="R290" s="29" t="e">
        <f t="shared" si="169"/>
        <v>#VALUE!</v>
      </c>
      <c r="S290" s="29" t="e">
        <f t="shared" si="169"/>
        <v>#VALUE!</v>
      </c>
      <c r="T290" s="29" t="e">
        <f t="shared" si="169"/>
        <v>#VALUE!</v>
      </c>
      <c r="U290" s="29" t="e">
        <f t="shared" si="169"/>
        <v>#VALUE!</v>
      </c>
      <c r="V290" s="29" t="e">
        <f t="shared" si="169"/>
        <v>#VALUE!</v>
      </c>
      <c r="W290" s="29" t="e">
        <f t="shared" si="169"/>
        <v>#VALUE!</v>
      </c>
      <c r="X290" s="29" t="e">
        <f t="shared" si="169"/>
        <v>#VALUE!</v>
      </c>
      <c r="Y290" s="29" t="e">
        <f t="shared" si="169"/>
        <v>#VALUE!</v>
      </c>
      <c r="Z290" s="29" t="e">
        <f t="shared" si="169"/>
        <v>#VALUE!</v>
      </c>
      <c r="AA290" s="29" t="e">
        <f t="shared" si="169"/>
        <v>#VALUE!</v>
      </c>
      <c r="AB290" s="29" t="e">
        <f t="shared" si="169"/>
        <v>#VALUE!</v>
      </c>
      <c r="AC290" s="29" t="e">
        <f t="shared" si="169"/>
        <v>#VALUE!</v>
      </c>
      <c r="AD290" s="29" t="e">
        <f t="shared" si="169"/>
        <v>#VALUE!</v>
      </c>
      <c r="AE290" s="29" t="e">
        <f t="shared" si="169"/>
        <v>#VALUE!</v>
      </c>
      <c r="AF290" s="29" t="e">
        <f t="shared" si="169"/>
        <v>#VALUE!</v>
      </c>
      <c r="AG290" s="29" t="e">
        <f t="shared" si="169"/>
        <v>#VALUE!</v>
      </c>
      <c r="AH290" s="95" t="s">
        <v>25</v>
      </c>
      <c r="AI290" s="105">
        <f>+COUNTIFS(C291:AG291,"土",C292:AG292,"")+COUNTIFS(C291:AG291,"日",C292:AG292,"")</f>
        <v>0</v>
      </c>
    </row>
    <row r="291" spans="2:38">
      <c r="B291" s="7" t="s">
        <v>26</v>
      </c>
      <c r="C291" s="20" t="str">
        <f t="shared" ref="C291:AG291" si="170">IFERROR(TEXT(WEEKDAY(+C290),"aaa"),"")</f>
        <v/>
      </c>
      <c r="D291" s="20" t="str">
        <f t="shared" si="170"/>
        <v/>
      </c>
      <c r="E291" s="20" t="str">
        <f t="shared" si="170"/>
        <v/>
      </c>
      <c r="F291" s="20" t="str">
        <f t="shared" si="170"/>
        <v/>
      </c>
      <c r="G291" s="20" t="str">
        <f t="shared" si="170"/>
        <v/>
      </c>
      <c r="H291" s="20" t="str">
        <f t="shared" si="170"/>
        <v/>
      </c>
      <c r="I291" s="20" t="str">
        <f t="shared" si="170"/>
        <v/>
      </c>
      <c r="J291" s="20" t="str">
        <f t="shared" si="170"/>
        <v/>
      </c>
      <c r="K291" s="20" t="str">
        <f t="shared" si="170"/>
        <v/>
      </c>
      <c r="L291" s="20" t="str">
        <f t="shared" si="170"/>
        <v/>
      </c>
      <c r="M291" s="20" t="str">
        <f t="shared" si="170"/>
        <v/>
      </c>
      <c r="N291" s="20" t="str">
        <f t="shared" si="170"/>
        <v/>
      </c>
      <c r="O291" s="20" t="str">
        <f t="shared" si="170"/>
        <v/>
      </c>
      <c r="P291" s="20" t="str">
        <f t="shared" si="170"/>
        <v/>
      </c>
      <c r="Q291" s="20" t="str">
        <f t="shared" si="170"/>
        <v/>
      </c>
      <c r="R291" s="20" t="str">
        <f t="shared" si="170"/>
        <v/>
      </c>
      <c r="S291" s="20" t="str">
        <f t="shared" si="170"/>
        <v/>
      </c>
      <c r="T291" s="20" t="str">
        <f t="shared" si="170"/>
        <v/>
      </c>
      <c r="U291" s="20" t="str">
        <f t="shared" si="170"/>
        <v/>
      </c>
      <c r="V291" s="20" t="str">
        <f t="shared" si="170"/>
        <v/>
      </c>
      <c r="W291" s="20" t="str">
        <f t="shared" si="170"/>
        <v/>
      </c>
      <c r="X291" s="20" t="str">
        <f t="shared" si="170"/>
        <v/>
      </c>
      <c r="Y291" s="20" t="str">
        <f t="shared" si="170"/>
        <v/>
      </c>
      <c r="Z291" s="20" t="str">
        <f t="shared" si="170"/>
        <v/>
      </c>
      <c r="AA291" s="20" t="str">
        <f t="shared" si="170"/>
        <v/>
      </c>
      <c r="AB291" s="20" t="str">
        <f t="shared" si="170"/>
        <v/>
      </c>
      <c r="AC291" s="20" t="str">
        <f t="shared" si="170"/>
        <v/>
      </c>
      <c r="AD291" s="20" t="str">
        <f t="shared" si="170"/>
        <v/>
      </c>
      <c r="AE291" s="20" t="str">
        <f t="shared" si="170"/>
        <v/>
      </c>
      <c r="AF291" s="20" t="str">
        <f t="shared" si="170"/>
        <v/>
      </c>
      <c r="AG291" s="20" t="str">
        <f t="shared" si="170"/>
        <v/>
      </c>
      <c r="AH291" s="95" t="s">
        <v>12</v>
      </c>
      <c r="AI291" s="105">
        <f>+COUNTIF(C292:AG292,"夏休")+COUNTIF(C292:AG292,"冬休")+COUNTIF(C292:AG292,"中止")</f>
        <v>0</v>
      </c>
    </row>
    <row r="292" spans="2:38" ht="13.5" customHeight="1">
      <c r="B292" s="8" t="s">
        <v>27</v>
      </c>
      <c r="C292" s="21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F292" s="39"/>
      <c r="AG292" s="88"/>
      <c r="AH292" s="96" t="s">
        <v>4</v>
      </c>
      <c r="AI292" s="106">
        <f>COUNT(C290:AG290)-AI291</f>
        <v>0</v>
      </c>
    </row>
    <row r="293" spans="2:38" ht="13.5" customHeight="1">
      <c r="B293" s="9"/>
      <c r="C293" s="21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88"/>
      <c r="AH293" s="96" t="s">
        <v>29</v>
      </c>
      <c r="AI293" s="106">
        <f>+COUNTIF(C294:AG295,"休")</f>
        <v>0</v>
      </c>
      <c r="AJ293" s="113" t="e">
        <f>IF(AI294&gt;0.285,"",IF(AI293&lt;AI290,"←計画日数が足りません",""))</f>
        <v>#DIV/0!</v>
      </c>
    </row>
    <row r="294" spans="2:38" ht="13.5" customHeight="1">
      <c r="B294" s="10" t="s">
        <v>2</v>
      </c>
      <c r="C294" s="22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89"/>
      <c r="AH294" s="96" t="s">
        <v>30</v>
      </c>
      <c r="AI294" s="107" t="e">
        <f>+AI293/AI292</f>
        <v>#DIV/0!</v>
      </c>
    </row>
    <row r="295" spans="2:38">
      <c r="B295" s="10"/>
      <c r="C295" s="22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89"/>
      <c r="AH295" s="96" t="s">
        <v>7</v>
      </c>
      <c r="AI295" s="106">
        <f>+COUNTA(C296:AG297)</f>
        <v>0</v>
      </c>
    </row>
    <row r="296" spans="2:38">
      <c r="B296" s="11" t="s">
        <v>17</v>
      </c>
      <c r="C296" s="23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90"/>
      <c r="AH296" s="97" t="s">
        <v>31</v>
      </c>
      <c r="AI296" s="108" t="e">
        <f>+AI295/AI292</f>
        <v>#DIV/0!</v>
      </c>
      <c r="AL296" s="2">
        <f>+COUNTIF(C294:AG295,"休")</f>
        <v>0</v>
      </c>
    </row>
    <row r="297" spans="2:38">
      <c r="B297" s="12"/>
      <c r="C297" s="24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91"/>
      <c r="AH297" s="98" t="s">
        <v>6</v>
      </c>
      <c r="AI297" s="109" t="str">
        <f>IF(7&gt;AI292,"対象外",IF(OR(AI295&gt;=AI290,AI296&gt;=0.285),"OK","NG"))</f>
        <v>対象外</v>
      </c>
      <c r="AJ297" s="113" t="str">
        <f>IF(AI297="対象外","←７日間に満たない期間は達成判定の対象外",IF(AI297="NG","←月単位未達成","←月単位達成"))</f>
        <v>←７日間に満たない期間は達成判定の対象外</v>
      </c>
      <c r="AL297" s="114" t="str">
        <f>IF(7&gt;AI292,"対象外",IF(AL296&gt;=AI290,"OK","NG"))</f>
        <v>対象外</v>
      </c>
    </row>
    <row r="298" spans="2:38" hidden="1">
      <c r="B298" s="13" t="s">
        <v>32</v>
      </c>
      <c r="C298" s="25" t="e">
        <f t="shared" ref="C298:AG298" si="171">IF(AND(DAY(C290)&gt;=22,DAY(C290)&lt;=28,C291="土"),1,0)</f>
        <v>#VALUE!</v>
      </c>
      <c r="D298" s="25" t="e">
        <f t="shared" si="171"/>
        <v>#VALUE!</v>
      </c>
      <c r="E298" s="25" t="e">
        <f t="shared" si="171"/>
        <v>#VALUE!</v>
      </c>
      <c r="F298" s="25" t="e">
        <f t="shared" si="171"/>
        <v>#VALUE!</v>
      </c>
      <c r="G298" s="25" t="e">
        <f t="shared" si="171"/>
        <v>#VALUE!</v>
      </c>
      <c r="H298" s="25" t="e">
        <f t="shared" si="171"/>
        <v>#VALUE!</v>
      </c>
      <c r="I298" s="25" t="e">
        <f t="shared" si="171"/>
        <v>#VALUE!</v>
      </c>
      <c r="J298" s="25" t="e">
        <f t="shared" si="171"/>
        <v>#VALUE!</v>
      </c>
      <c r="K298" s="25" t="e">
        <f t="shared" si="171"/>
        <v>#VALUE!</v>
      </c>
      <c r="L298" s="25" t="e">
        <f t="shared" si="171"/>
        <v>#VALUE!</v>
      </c>
      <c r="M298" s="25" t="e">
        <f t="shared" si="171"/>
        <v>#VALUE!</v>
      </c>
      <c r="N298" s="25" t="e">
        <f t="shared" si="171"/>
        <v>#VALUE!</v>
      </c>
      <c r="O298" s="25" t="e">
        <f t="shared" si="171"/>
        <v>#VALUE!</v>
      </c>
      <c r="P298" s="25" t="e">
        <f t="shared" si="171"/>
        <v>#VALUE!</v>
      </c>
      <c r="Q298" s="25" t="e">
        <f t="shared" si="171"/>
        <v>#VALUE!</v>
      </c>
      <c r="R298" s="25" t="e">
        <f t="shared" si="171"/>
        <v>#VALUE!</v>
      </c>
      <c r="S298" s="25" t="e">
        <f t="shared" si="171"/>
        <v>#VALUE!</v>
      </c>
      <c r="T298" s="25" t="e">
        <f t="shared" si="171"/>
        <v>#VALUE!</v>
      </c>
      <c r="U298" s="25" t="e">
        <f t="shared" si="171"/>
        <v>#VALUE!</v>
      </c>
      <c r="V298" s="25" t="e">
        <f t="shared" si="171"/>
        <v>#VALUE!</v>
      </c>
      <c r="W298" s="25" t="e">
        <f t="shared" si="171"/>
        <v>#VALUE!</v>
      </c>
      <c r="X298" s="25" t="e">
        <f t="shared" si="171"/>
        <v>#VALUE!</v>
      </c>
      <c r="Y298" s="25" t="e">
        <f t="shared" si="171"/>
        <v>#VALUE!</v>
      </c>
      <c r="Z298" s="25" t="e">
        <f t="shared" si="171"/>
        <v>#VALUE!</v>
      </c>
      <c r="AA298" s="25" t="e">
        <f t="shared" si="171"/>
        <v>#VALUE!</v>
      </c>
      <c r="AB298" s="25" t="e">
        <f t="shared" si="171"/>
        <v>#VALUE!</v>
      </c>
      <c r="AC298" s="25" t="e">
        <f t="shared" si="171"/>
        <v>#VALUE!</v>
      </c>
      <c r="AD298" s="25" t="e">
        <f t="shared" si="171"/>
        <v>#VALUE!</v>
      </c>
      <c r="AE298" s="25" t="e">
        <f t="shared" si="171"/>
        <v>#VALUE!</v>
      </c>
      <c r="AF298" s="25" t="e">
        <f t="shared" si="171"/>
        <v>#VALUE!</v>
      </c>
      <c r="AG298" s="25" t="e">
        <f t="shared" si="171"/>
        <v>#VALUE!</v>
      </c>
      <c r="AH298" s="99" t="s">
        <v>34</v>
      </c>
      <c r="AI298" s="110">
        <f t="shared" ref="AI298:AI305" si="172">_xlfn.AGGREGATE(9,6,C298:AG298)</f>
        <v>0</v>
      </c>
      <c r="AJ298" s="113"/>
    </row>
    <row r="299" spans="2:38" hidden="1">
      <c r="B299" s="13" t="s">
        <v>13</v>
      </c>
      <c r="C299" s="26" t="e">
        <f t="shared" ref="C299:AG299" si="173">IF(AND(DAY(C290)&gt;=22,DAY(C290)&lt;=28,C291="土",OR(C296="休",C296="雨")),1,0)</f>
        <v>#VALUE!</v>
      </c>
      <c r="D299" s="26" t="e">
        <f t="shared" si="173"/>
        <v>#VALUE!</v>
      </c>
      <c r="E299" s="26" t="e">
        <f t="shared" si="173"/>
        <v>#VALUE!</v>
      </c>
      <c r="F299" s="26" t="e">
        <f t="shared" si="173"/>
        <v>#VALUE!</v>
      </c>
      <c r="G299" s="26" t="e">
        <f t="shared" si="173"/>
        <v>#VALUE!</v>
      </c>
      <c r="H299" s="26" t="e">
        <f t="shared" si="173"/>
        <v>#VALUE!</v>
      </c>
      <c r="I299" s="26" t="e">
        <f t="shared" si="173"/>
        <v>#VALUE!</v>
      </c>
      <c r="J299" s="26" t="e">
        <f t="shared" si="173"/>
        <v>#VALUE!</v>
      </c>
      <c r="K299" s="26" t="e">
        <f t="shared" si="173"/>
        <v>#VALUE!</v>
      </c>
      <c r="L299" s="26" t="e">
        <f t="shared" si="173"/>
        <v>#VALUE!</v>
      </c>
      <c r="M299" s="26" t="e">
        <f t="shared" si="173"/>
        <v>#VALUE!</v>
      </c>
      <c r="N299" s="26" t="e">
        <f t="shared" si="173"/>
        <v>#VALUE!</v>
      </c>
      <c r="O299" s="26" t="e">
        <f t="shared" si="173"/>
        <v>#VALUE!</v>
      </c>
      <c r="P299" s="26" t="e">
        <f t="shared" si="173"/>
        <v>#VALUE!</v>
      </c>
      <c r="Q299" s="26" t="e">
        <f t="shared" si="173"/>
        <v>#VALUE!</v>
      </c>
      <c r="R299" s="26" t="e">
        <f t="shared" si="173"/>
        <v>#VALUE!</v>
      </c>
      <c r="S299" s="26" t="e">
        <f t="shared" si="173"/>
        <v>#VALUE!</v>
      </c>
      <c r="T299" s="26" t="e">
        <f t="shared" si="173"/>
        <v>#VALUE!</v>
      </c>
      <c r="U299" s="26" t="e">
        <f t="shared" si="173"/>
        <v>#VALUE!</v>
      </c>
      <c r="V299" s="26" t="e">
        <f t="shared" si="173"/>
        <v>#VALUE!</v>
      </c>
      <c r="W299" s="26" t="e">
        <f t="shared" si="173"/>
        <v>#VALUE!</v>
      </c>
      <c r="X299" s="26" t="e">
        <f t="shared" si="173"/>
        <v>#VALUE!</v>
      </c>
      <c r="Y299" s="26" t="e">
        <f t="shared" si="173"/>
        <v>#VALUE!</v>
      </c>
      <c r="Z299" s="26" t="e">
        <f t="shared" si="173"/>
        <v>#VALUE!</v>
      </c>
      <c r="AA299" s="26" t="e">
        <f t="shared" si="173"/>
        <v>#VALUE!</v>
      </c>
      <c r="AB299" s="26" t="e">
        <f t="shared" si="173"/>
        <v>#VALUE!</v>
      </c>
      <c r="AC299" s="26" t="e">
        <f t="shared" si="173"/>
        <v>#VALUE!</v>
      </c>
      <c r="AD299" s="26" t="e">
        <f t="shared" si="173"/>
        <v>#VALUE!</v>
      </c>
      <c r="AE299" s="26" t="e">
        <f t="shared" si="173"/>
        <v>#VALUE!</v>
      </c>
      <c r="AF299" s="26" t="e">
        <f t="shared" si="173"/>
        <v>#VALUE!</v>
      </c>
      <c r="AG299" s="26" t="e">
        <f t="shared" si="173"/>
        <v>#VALUE!</v>
      </c>
      <c r="AH299" s="99" t="s">
        <v>35</v>
      </c>
      <c r="AI299" s="110">
        <f t="shared" si="172"/>
        <v>0</v>
      </c>
      <c r="AJ299" s="113"/>
    </row>
    <row r="300" spans="2:38" hidden="1">
      <c r="B300" s="13" t="s">
        <v>37</v>
      </c>
      <c r="C300" s="25" t="e">
        <f t="shared" ref="C300:AG300" si="174">IF(AND(DAY(C290)&gt;=8,DAY(C290)&lt;=14,C291="土"),1,0)</f>
        <v>#VALUE!</v>
      </c>
      <c r="D300" s="25" t="e">
        <f t="shared" si="174"/>
        <v>#VALUE!</v>
      </c>
      <c r="E300" s="25" t="e">
        <f t="shared" si="174"/>
        <v>#VALUE!</v>
      </c>
      <c r="F300" s="25" t="e">
        <f t="shared" si="174"/>
        <v>#VALUE!</v>
      </c>
      <c r="G300" s="25" t="e">
        <f t="shared" si="174"/>
        <v>#VALUE!</v>
      </c>
      <c r="H300" s="25" t="e">
        <f t="shared" si="174"/>
        <v>#VALUE!</v>
      </c>
      <c r="I300" s="25" t="e">
        <f t="shared" si="174"/>
        <v>#VALUE!</v>
      </c>
      <c r="J300" s="25" t="e">
        <f t="shared" si="174"/>
        <v>#VALUE!</v>
      </c>
      <c r="K300" s="25" t="e">
        <f t="shared" si="174"/>
        <v>#VALUE!</v>
      </c>
      <c r="L300" s="25" t="e">
        <f t="shared" si="174"/>
        <v>#VALUE!</v>
      </c>
      <c r="M300" s="25" t="e">
        <f t="shared" si="174"/>
        <v>#VALUE!</v>
      </c>
      <c r="N300" s="25" t="e">
        <f t="shared" si="174"/>
        <v>#VALUE!</v>
      </c>
      <c r="O300" s="25" t="e">
        <f t="shared" si="174"/>
        <v>#VALUE!</v>
      </c>
      <c r="P300" s="25" t="e">
        <f t="shared" si="174"/>
        <v>#VALUE!</v>
      </c>
      <c r="Q300" s="25" t="e">
        <f t="shared" si="174"/>
        <v>#VALUE!</v>
      </c>
      <c r="R300" s="25" t="e">
        <f t="shared" si="174"/>
        <v>#VALUE!</v>
      </c>
      <c r="S300" s="25" t="e">
        <f t="shared" si="174"/>
        <v>#VALUE!</v>
      </c>
      <c r="T300" s="25" t="e">
        <f t="shared" si="174"/>
        <v>#VALUE!</v>
      </c>
      <c r="U300" s="25" t="e">
        <f t="shared" si="174"/>
        <v>#VALUE!</v>
      </c>
      <c r="V300" s="25" t="e">
        <f t="shared" si="174"/>
        <v>#VALUE!</v>
      </c>
      <c r="W300" s="25" t="e">
        <f t="shared" si="174"/>
        <v>#VALUE!</v>
      </c>
      <c r="X300" s="25" t="e">
        <f t="shared" si="174"/>
        <v>#VALUE!</v>
      </c>
      <c r="Y300" s="25" t="e">
        <f t="shared" si="174"/>
        <v>#VALUE!</v>
      </c>
      <c r="Z300" s="25" t="e">
        <f t="shared" si="174"/>
        <v>#VALUE!</v>
      </c>
      <c r="AA300" s="25" t="e">
        <f t="shared" si="174"/>
        <v>#VALUE!</v>
      </c>
      <c r="AB300" s="25" t="e">
        <f t="shared" si="174"/>
        <v>#VALUE!</v>
      </c>
      <c r="AC300" s="25" t="e">
        <f t="shared" si="174"/>
        <v>#VALUE!</v>
      </c>
      <c r="AD300" s="25" t="e">
        <f t="shared" si="174"/>
        <v>#VALUE!</v>
      </c>
      <c r="AE300" s="25" t="e">
        <f t="shared" si="174"/>
        <v>#VALUE!</v>
      </c>
      <c r="AF300" s="25" t="e">
        <f t="shared" si="174"/>
        <v>#VALUE!</v>
      </c>
      <c r="AG300" s="25" t="e">
        <f t="shared" si="174"/>
        <v>#VALUE!</v>
      </c>
      <c r="AH300" s="99" t="s">
        <v>34</v>
      </c>
      <c r="AI300" s="110">
        <f t="shared" si="172"/>
        <v>0</v>
      </c>
      <c r="AJ300" s="113"/>
    </row>
    <row r="301" spans="2:38" hidden="1">
      <c r="B301" s="13" t="s">
        <v>38</v>
      </c>
      <c r="C301" s="26" t="e">
        <f t="shared" ref="C301:AG301" si="175">IF(AND(DAY(C290)&gt;=8,DAY(C290)&lt;=14,C291="土",OR(C296="休",C296="雨")),1,0)</f>
        <v>#VALUE!</v>
      </c>
      <c r="D301" s="26" t="e">
        <f t="shared" si="175"/>
        <v>#VALUE!</v>
      </c>
      <c r="E301" s="26" t="e">
        <f t="shared" si="175"/>
        <v>#VALUE!</v>
      </c>
      <c r="F301" s="26" t="e">
        <f t="shared" si="175"/>
        <v>#VALUE!</v>
      </c>
      <c r="G301" s="26" t="e">
        <f t="shared" si="175"/>
        <v>#VALUE!</v>
      </c>
      <c r="H301" s="26" t="e">
        <f t="shared" si="175"/>
        <v>#VALUE!</v>
      </c>
      <c r="I301" s="26" t="e">
        <f t="shared" si="175"/>
        <v>#VALUE!</v>
      </c>
      <c r="J301" s="26" t="e">
        <f t="shared" si="175"/>
        <v>#VALUE!</v>
      </c>
      <c r="K301" s="26" t="e">
        <f t="shared" si="175"/>
        <v>#VALUE!</v>
      </c>
      <c r="L301" s="26" t="e">
        <f t="shared" si="175"/>
        <v>#VALUE!</v>
      </c>
      <c r="M301" s="26" t="e">
        <f t="shared" si="175"/>
        <v>#VALUE!</v>
      </c>
      <c r="N301" s="26" t="e">
        <f t="shared" si="175"/>
        <v>#VALUE!</v>
      </c>
      <c r="O301" s="26" t="e">
        <f t="shared" si="175"/>
        <v>#VALUE!</v>
      </c>
      <c r="P301" s="26" t="e">
        <f t="shared" si="175"/>
        <v>#VALUE!</v>
      </c>
      <c r="Q301" s="26" t="e">
        <f t="shared" si="175"/>
        <v>#VALUE!</v>
      </c>
      <c r="R301" s="26" t="e">
        <f t="shared" si="175"/>
        <v>#VALUE!</v>
      </c>
      <c r="S301" s="26" t="e">
        <f t="shared" si="175"/>
        <v>#VALUE!</v>
      </c>
      <c r="T301" s="26" t="e">
        <f t="shared" si="175"/>
        <v>#VALUE!</v>
      </c>
      <c r="U301" s="26" t="e">
        <f t="shared" si="175"/>
        <v>#VALUE!</v>
      </c>
      <c r="V301" s="26" t="e">
        <f t="shared" si="175"/>
        <v>#VALUE!</v>
      </c>
      <c r="W301" s="26" t="e">
        <f t="shared" si="175"/>
        <v>#VALUE!</v>
      </c>
      <c r="X301" s="26" t="e">
        <f t="shared" si="175"/>
        <v>#VALUE!</v>
      </c>
      <c r="Y301" s="26" t="e">
        <f t="shared" si="175"/>
        <v>#VALUE!</v>
      </c>
      <c r="Z301" s="26" t="e">
        <f t="shared" si="175"/>
        <v>#VALUE!</v>
      </c>
      <c r="AA301" s="26" t="e">
        <f t="shared" si="175"/>
        <v>#VALUE!</v>
      </c>
      <c r="AB301" s="26" t="e">
        <f t="shared" si="175"/>
        <v>#VALUE!</v>
      </c>
      <c r="AC301" s="26" t="e">
        <f t="shared" si="175"/>
        <v>#VALUE!</v>
      </c>
      <c r="AD301" s="26" t="e">
        <f t="shared" si="175"/>
        <v>#VALUE!</v>
      </c>
      <c r="AE301" s="26" t="e">
        <f t="shared" si="175"/>
        <v>#VALUE!</v>
      </c>
      <c r="AF301" s="26" t="e">
        <f t="shared" si="175"/>
        <v>#VALUE!</v>
      </c>
      <c r="AG301" s="26" t="e">
        <f t="shared" si="175"/>
        <v>#VALUE!</v>
      </c>
      <c r="AH301" s="99" t="s">
        <v>35</v>
      </c>
      <c r="AI301" s="110">
        <f t="shared" si="172"/>
        <v>0</v>
      </c>
      <c r="AJ301" s="113"/>
    </row>
    <row r="302" spans="2:38" hidden="1">
      <c r="B302" s="13" t="s">
        <v>33</v>
      </c>
      <c r="C302" s="25" t="e">
        <f t="shared" ref="C302:AG302" si="176">IF(AND(DAY(C290)&gt;=22,DAY(C290)&lt;=28,C291="日"),1,0)</f>
        <v>#VALUE!</v>
      </c>
      <c r="D302" s="25" t="e">
        <f t="shared" si="176"/>
        <v>#VALUE!</v>
      </c>
      <c r="E302" s="25" t="e">
        <f t="shared" si="176"/>
        <v>#VALUE!</v>
      </c>
      <c r="F302" s="25" t="e">
        <f t="shared" si="176"/>
        <v>#VALUE!</v>
      </c>
      <c r="G302" s="25" t="e">
        <f t="shared" si="176"/>
        <v>#VALUE!</v>
      </c>
      <c r="H302" s="25" t="e">
        <f t="shared" si="176"/>
        <v>#VALUE!</v>
      </c>
      <c r="I302" s="25" t="e">
        <f t="shared" si="176"/>
        <v>#VALUE!</v>
      </c>
      <c r="J302" s="25" t="e">
        <f t="shared" si="176"/>
        <v>#VALUE!</v>
      </c>
      <c r="K302" s="25" t="e">
        <f t="shared" si="176"/>
        <v>#VALUE!</v>
      </c>
      <c r="L302" s="25" t="e">
        <f t="shared" si="176"/>
        <v>#VALUE!</v>
      </c>
      <c r="M302" s="25" t="e">
        <f t="shared" si="176"/>
        <v>#VALUE!</v>
      </c>
      <c r="N302" s="25" t="e">
        <f t="shared" si="176"/>
        <v>#VALUE!</v>
      </c>
      <c r="O302" s="25" t="e">
        <f t="shared" si="176"/>
        <v>#VALUE!</v>
      </c>
      <c r="P302" s="25" t="e">
        <f t="shared" si="176"/>
        <v>#VALUE!</v>
      </c>
      <c r="Q302" s="25" t="e">
        <f t="shared" si="176"/>
        <v>#VALUE!</v>
      </c>
      <c r="R302" s="25" t="e">
        <f t="shared" si="176"/>
        <v>#VALUE!</v>
      </c>
      <c r="S302" s="25" t="e">
        <f t="shared" si="176"/>
        <v>#VALUE!</v>
      </c>
      <c r="T302" s="25" t="e">
        <f t="shared" si="176"/>
        <v>#VALUE!</v>
      </c>
      <c r="U302" s="25" t="e">
        <f t="shared" si="176"/>
        <v>#VALUE!</v>
      </c>
      <c r="V302" s="25" t="e">
        <f t="shared" si="176"/>
        <v>#VALUE!</v>
      </c>
      <c r="W302" s="25" t="e">
        <f t="shared" si="176"/>
        <v>#VALUE!</v>
      </c>
      <c r="X302" s="25" t="e">
        <f t="shared" si="176"/>
        <v>#VALUE!</v>
      </c>
      <c r="Y302" s="25" t="e">
        <f t="shared" si="176"/>
        <v>#VALUE!</v>
      </c>
      <c r="Z302" s="25" t="e">
        <f t="shared" si="176"/>
        <v>#VALUE!</v>
      </c>
      <c r="AA302" s="25" t="e">
        <f t="shared" si="176"/>
        <v>#VALUE!</v>
      </c>
      <c r="AB302" s="25" t="e">
        <f t="shared" si="176"/>
        <v>#VALUE!</v>
      </c>
      <c r="AC302" s="25" t="e">
        <f t="shared" si="176"/>
        <v>#VALUE!</v>
      </c>
      <c r="AD302" s="25" t="e">
        <f t="shared" si="176"/>
        <v>#VALUE!</v>
      </c>
      <c r="AE302" s="25" t="e">
        <f t="shared" si="176"/>
        <v>#VALUE!</v>
      </c>
      <c r="AF302" s="25" t="e">
        <f t="shared" si="176"/>
        <v>#VALUE!</v>
      </c>
      <c r="AG302" s="25" t="e">
        <f t="shared" si="176"/>
        <v>#VALUE!</v>
      </c>
      <c r="AH302" s="99" t="s">
        <v>34</v>
      </c>
      <c r="AI302" s="110">
        <f t="shared" si="172"/>
        <v>0</v>
      </c>
      <c r="AJ302" s="113"/>
    </row>
    <row r="303" spans="2:38" hidden="1">
      <c r="B303" s="13" t="s">
        <v>39</v>
      </c>
      <c r="C303" s="26" t="e">
        <f t="shared" ref="C303:AG303" si="177">IF(AND(DAY(C290)&gt;=22,DAY(C290)&lt;=28,C291="日",OR(C296="休",C296="雨")),1,0)</f>
        <v>#VALUE!</v>
      </c>
      <c r="D303" s="26" t="e">
        <f t="shared" si="177"/>
        <v>#VALUE!</v>
      </c>
      <c r="E303" s="26" t="e">
        <f t="shared" si="177"/>
        <v>#VALUE!</v>
      </c>
      <c r="F303" s="26" t="e">
        <f t="shared" si="177"/>
        <v>#VALUE!</v>
      </c>
      <c r="G303" s="26" t="e">
        <f t="shared" si="177"/>
        <v>#VALUE!</v>
      </c>
      <c r="H303" s="26" t="e">
        <f t="shared" si="177"/>
        <v>#VALUE!</v>
      </c>
      <c r="I303" s="26" t="e">
        <f t="shared" si="177"/>
        <v>#VALUE!</v>
      </c>
      <c r="J303" s="26" t="e">
        <f t="shared" si="177"/>
        <v>#VALUE!</v>
      </c>
      <c r="K303" s="26" t="e">
        <f t="shared" si="177"/>
        <v>#VALUE!</v>
      </c>
      <c r="L303" s="26" t="e">
        <f t="shared" si="177"/>
        <v>#VALUE!</v>
      </c>
      <c r="M303" s="26" t="e">
        <f t="shared" si="177"/>
        <v>#VALUE!</v>
      </c>
      <c r="N303" s="26" t="e">
        <f t="shared" si="177"/>
        <v>#VALUE!</v>
      </c>
      <c r="O303" s="26" t="e">
        <f t="shared" si="177"/>
        <v>#VALUE!</v>
      </c>
      <c r="P303" s="26" t="e">
        <f t="shared" si="177"/>
        <v>#VALUE!</v>
      </c>
      <c r="Q303" s="26" t="e">
        <f t="shared" si="177"/>
        <v>#VALUE!</v>
      </c>
      <c r="R303" s="26" t="e">
        <f t="shared" si="177"/>
        <v>#VALUE!</v>
      </c>
      <c r="S303" s="26" t="e">
        <f t="shared" si="177"/>
        <v>#VALUE!</v>
      </c>
      <c r="T303" s="26" t="e">
        <f t="shared" si="177"/>
        <v>#VALUE!</v>
      </c>
      <c r="U303" s="26" t="e">
        <f t="shared" si="177"/>
        <v>#VALUE!</v>
      </c>
      <c r="V303" s="26" t="e">
        <f t="shared" si="177"/>
        <v>#VALUE!</v>
      </c>
      <c r="W303" s="26" t="e">
        <f t="shared" si="177"/>
        <v>#VALUE!</v>
      </c>
      <c r="X303" s="26" t="e">
        <f t="shared" si="177"/>
        <v>#VALUE!</v>
      </c>
      <c r="Y303" s="26" t="e">
        <f t="shared" si="177"/>
        <v>#VALUE!</v>
      </c>
      <c r="Z303" s="26" t="e">
        <f t="shared" si="177"/>
        <v>#VALUE!</v>
      </c>
      <c r="AA303" s="26" t="e">
        <f t="shared" si="177"/>
        <v>#VALUE!</v>
      </c>
      <c r="AB303" s="26" t="e">
        <f t="shared" si="177"/>
        <v>#VALUE!</v>
      </c>
      <c r="AC303" s="26" t="e">
        <f t="shared" si="177"/>
        <v>#VALUE!</v>
      </c>
      <c r="AD303" s="26" t="e">
        <f t="shared" si="177"/>
        <v>#VALUE!</v>
      </c>
      <c r="AE303" s="26" t="e">
        <f t="shared" si="177"/>
        <v>#VALUE!</v>
      </c>
      <c r="AF303" s="26" t="e">
        <f t="shared" si="177"/>
        <v>#VALUE!</v>
      </c>
      <c r="AG303" s="26" t="e">
        <f t="shared" si="177"/>
        <v>#VALUE!</v>
      </c>
      <c r="AH303" s="99" t="s">
        <v>35</v>
      </c>
      <c r="AI303" s="110">
        <f t="shared" si="172"/>
        <v>0</v>
      </c>
      <c r="AJ303" s="113"/>
    </row>
    <row r="304" spans="2:38" hidden="1">
      <c r="B304" s="13" t="s">
        <v>40</v>
      </c>
      <c r="C304" s="25" t="e">
        <f t="shared" ref="C304:AG304" si="178">IF(AND(DAY(C290)&gt;=8,DAY(C290)&lt;=14,C291="日"),1,0)</f>
        <v>#VALUE!</v>
      </c>
      <c r="D304" s="25" t="e">
        <f t="shared" si="178"/>
        <v>#VALUE!</v>
      </c>
      <c r="E304" s="25" t="e">
        <f t="shared" si="178"/>
        <v>#VALUE!</v>
      </c>
      <c r="F304" s="25" t="e">
        <f t="shared" si="178"/>
        <v>#VALUE!</v>
      </c>
      <c r="G304" s="25" t="e">
        <f t="shared" si="178"/>
        <v>#VALUE!</v>
      </c>
      <c r="H304" s="25" t="e">
        <f t="shared" si="178"/>
        <v>#VALUE!</v>
      </c>
      <c r="I304" s="25" t="e">
        <f t="shared" si="178"/>
        <v>#VALUE!</v>
      </c>
      <c r="J304" s="25" t="e">
        <f t="shared" si="178"/>
        <v>#VALUE!</v>
      </c>
      <c r="K304" s="25" t="e">
        <f t="shared" si="178"/>
        <v>#VALUE!</v>
      </c>
      <c r="L304" s="25" t="e">
        <f t="shared" si="178"/>
        <v>#VALUE!</v>
      </c>
      <c r="M304" s="25" t="e">
        <f t="shared" si="178"/>
        <v>#VALUE!</v>
      </c>
      <c r="N304" s="25" t="e">
        <f t="shared" si="178"/>
        <v>#VALUE!</v>
      </c>
      <c r="O304" s="25" t="e">
        <f t="shared" si="178"/>
        <v>#VALUE!</v>
      </c>
      <c r="P304" s="25" t="e">
        <f t="shared" si="178"/>
        <v>#VALUE!</v>
      </c>
      <c r="Q304" s="25" t="e">
        <f t="shared" si="178"/>
        <v>#VALUE!</v>
      </c>
      <c r="R304" s="25" t="e">
        <f t="shared" si="178"/>
        <v>#VALUE!</v>
      </c>
      <c r="S304" s="25" t="e">
        <f t="shared" si="178"/>
        <v>#VALUE!</v>
      </c>
      <c r="T304" s="25" t="e">
        <f t="shared" si="178"/>
        <v>#VALUE!</v>
      </c>
      <c r="U304" s="25" t="e">
        <f t="shared" si="178"/>
        <v>#VALUE!</v>
      </c>
      <c r="V304" s="25" t="e">
        <f t="shared" si="178"/>
        <v>#VALUE!</v>
      </c>
      <c r="W304" s="25" t="e">
        <f t="shared" si="178"/>
        <v>#VALUE!</v>
      </c>
      <c r="X304" s="25" t="e">
        <f t="shared" si="178"/>
        <v>#VALUE!</v>
      </c>
      <c r="Y304" s="25" t="e">
        <f t="shared" si="178"/>
        <v>#VALUE!</v>
      </c>
      <c r="Z304" s="25" t="e">
        <f t="shared" si="178"/>
        <v>#VALUE!</v>
      </c>
      <c r="AA304" s="25" t="e">
        <f t="shared" si="178"/>
        <v>#VALUE!</v>
      </c>
      <c r="AB304" s="25" t="e">
        <f t="shared" si="178"/>
        <v>#VALUE!</v>
      </c>
      <c r="AC304" s="25" t="e">
        <f t="shared" si="178"/>
        <v>#VALUE!</v>
      </c>
      <c r="AD304" s="25" t="e">
        <f t="shared" si="178"/>
        <v>#VALUE!</v>
      </c>
      <c r="AE304" s="25" t="e">
        <f t="shared" si="178"/>
        <v>#VALUE!</v>
      </c>
      <c r="AF304" s="25" t="e">
        <f t="shared" si="178"/>
        <v>#VALUE!</v>
      </c>
      <c r="AG304" s="25" t="e">
        <f t="shared" si="178"/>
        <v>#VALUE!</v>
      </c>
      <c r="AH304" s="99" t="s">
        <v>34</v>
      </c>
      <c r="AI304" s="110">
        <f t="shared" si="172"/>
        <v>0</v>
      </c>
      <c r="AJ304" s="113"/>
    </row>
    <row r="305" spans="2:38" hidden="1">
      <c r="B305" s="13" t="s">
        <v>41</v>
      </c>
      <c r="C305" s="26" t="e">
        <f t="shared" ref="C305:AG305" si="179">IF(AND(DAY(C290)&gt;=8,DAY(C290)&lt;=14,C291="日",OR(C296="休",C296="雨")),1,0)</f>
        <v>#VALUE!</v>
      </c>
      <c r="D305" s="26" t="e">
        <f t="shared" si="179"/>
        <v>#VALUE!</v>
      </c>
      <c r="E305" s="26" t="e">
        <f t="shared" si="179"/>
        <v>#VALUE!</v>
      </c>
      <c r="F305" s="26" t="e">
        <f t="shared" si="179"/>
        <v>#VALUE!</v>
      </c>
      <c r="G305" s="26" t="e">
        <f t="shared" si="179"/>
        <v>#VALUE!</v>
      </c>
      <c r="H305" s="26" t="e">
        <f t="shared" si="179"/>
        <v>#VALUE!</v>
      </c>
      <c r="I305" s="26" t="e">
        <f t="shared" si="179"/>
        <v>#VALUE!</v>
      </c>
      <c r="J305" s="26" t="e">
        <f t="shared" si="179"/>
        <v>#VALUE!</v>
      </c>
      <c r="K305" s="26" t="e">
        <f t="shared" si="179"/>
        <v>#VALUE!</v>
      </c>
      <c r="L305" s="26" t="e">
        <f t="shared" si="179"/>
        <v>#VALUE!</v>
      </c>
      <c r="M305" s="26" t="e">
        <f t="shared" si="179"/>
        <v>#VALUE!</v>
      </c>
      <c r="N305" s="26" t="e">
        <f t="shared" si="179"/>
        <v>#VALUE!</v>
      </c>
      <c r="O305" s="26" t="e">
        <f t="shared" si="179"/>
        <v>#VALUE!</v>
      </c>
      <c r="P305" s="26" t="e">
        <f t="shared" si="179"/>
        <v>#VALUE!</v>
      </c>
      <c r="Q305" s="26" t="e">
        <f t="shared" si="179"/>
        <v>#VALUE!</v>
      </c>
      <c r="R305" s="26" t="e">
        <f t="shared" si="179"/>
        <v>#VALUE!</v>
      </c>
      <c r="S305" s="26" t="e">
        <f t="shared" si="179"/>
        <v>#VALUE!</v>
      </c>
      <c r="T305" s="26" t="e">
        <f t="shared" si="179"/>
        <v>#VALUE!</v>
      </c>
      <c r="U305" s="26" t="e">
        <f t="shared" si="179"/>
        <v>#VALUE!</v>
      </c>
      <c r="V305" s="26" t="e">
        <f t="shared" si="179"/>
        <v>#VALUE!</v>
      </c>
      <c r="W305" s="26" t="e">
        <f t="shared" si="179"/>
        <v>#VALUE!</v>
      </c>
      <c r="X305" s="26" t="e">
        <f t="shared" si="179"/>
        <v>#VALUE!</v>
      </c>
      <c r="Y305" s="26" t="e">
        <f t="shared" si="179"/>
        <v>#VALUE!</v>
      </c>
      <c r="Z305" s="26" t="e">
        <f t="shared" si="179"/>
        <v>#VALUE!</v>
      </c>
      <c r="AA305" s="26" t="e">
        <f t="shared" si="179"/>
        <v>#VALUE!</v>
      </c>
      <c r="AB305" s="26" t="e">
        <f t="shared" si="179"/>
        <v>#VALUE!</v>
      </c>
      <c r="AC305" s="26" t="e">
        <f t="shared" si="179"/>
        <v>#VALUE!</v>
      </c>
      <c r="AD305" s="26" t="e">
        <f t="shared" si="179"/>
        <v>#VALUE!</v>
      </c>
      <c r="AE305" s="26" t="e">
        <f t="shared" si="179"/>
        <v>#VALUE!</v>
      </c>
      <c r="AF305" s="26" t="e">
        <f t="shared" si="179"/>
        <v>#VALUE!</v>
      </c>
      <c r="AG305" s="26" t="e">
        <f t="shared" si="179"/>
        <v>#VALUE!</v>
      </c>
      <c r="AH305" s="99" t="s">
        <v>35</v>
      </c>
      <c r="AI305" s="110">
        <f t="shared" si="172"/>
        <v>0</v>
      </c>
      <c r="AJ305" s="113"/>
    </row>
    <row r="307" spans="2:38">
      <c r="C307" s="2" t="e">
        <f>YEAR(C310)</f>
        <v>#VALUE!</v>
      </c>
      <c r="D307" s="2" t="e">
        <f>MONTH(C310)</f>
        <v>#VALUE!</v>
      </c>
    </row>
    <row r="308" spans="2:38">
      <c r="B308" s="14" t="s">
        <v>1</v>
      </c>
      <c r="C308" s="28" t="e">
        <f>C310</f>
        <v>#VALUE!</v>
      </c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03"/>
    </row>
    <row r="309" spans="2:38" hidden="1">
      <c r="B309" s="15"/>
      <c r="C309" s="29" t="e">
        <f>DATE($C307,$D307,1)</f>
        <v>#VALUE!</v>
      </c>
      <c r="D309" s="29" t="e">
        <f t="shared" ref="D309:AG309" si="180">C309+1</f>
        <v>#VALUE!</v>
      </c>
      <c r="E309" s="29" t="e">
        <f t="shared" si="180"/>
        <v>#VALUE!</v>
      </c>
      <c r="F309" s="29" t="e">
        <f t="shared" si="180"/>
        <v>#VALUE!</v>
      </c>
      <c r="G309" s="29" t="e">
        <f t="shared" si="180"/>
        <v>#VALUE!</v>
      </c>
      <c r="H309" s="29" t="e">
        <f t="shared" si="180"/>
        <v>#VALUE!</v>
      </c>
      <c r="I309" s="29" t="e">
        <f t="shared" si="180"/>
        <v>#VALUE!</v>
      </c>
      <c r="J309" s="29" t="e">
        <f t="shared" si="180"/>
        <v>#VALUE!</v>
      </c>
      <c r="K309" s="29" t="e">
        <f t="shared" si="180"/>
        <v>#VALUE!</v>
      </c>
      <c r="L309" s="29" t="e">
        <f t="shared" si="180"/>
        <v>#VALUE!</v>
      </c>
      <c r="M309" s="29" t="e">
        <f t="shared" si="180"/>
        <v>#VALUE!</v>
      </c>
      <c r="N309" s="29" t="e">
        <f t="shared" si="180"/>
        <v>#VALUE!</v>
      </c>
      <c r="O309" s="29" t="e">
        <f t="shared" si="180"/>
        <v>#VALUE!</v>
      </c>
      <c r="P309" s="29" t="e">
        <f t="shared" si="180"/>
        <v>#VALUE!</v>
      </c>
      <c r="Q309" s="29" t="e">
        <f t="shared" si="180"/>
        <v>#VALUE!</v>
      </c>
      <c r="R309" s="29" t="e">
        <f t="shared" si="180"/>
        <v>#VALUE!</v>
      </c>
      <c r="S309" s="29" t="e">
        <f t="shared" si="180"/>
        <v>#VALUE!</v>
      </c>
      <c r="T309" s="29" t="e">
        <f t="shared" si="180"/>
        <v>#VALUE!</v>
      </c>
      <c r="U309" s="29" t="e">
        <f t="shared" si="180"/>
        <v>#VALUE!</v>
      </c>
      <c r="V309" s="29" t="e">
        <f t="shared" si="180"/>
        <v>#VALUE!</v>
      </c>
      <c r="W309" s="29" t="e">
        <f t="shared" si="180"/>
        <v>#VALUE!</v>
      </c>
      <c r="X309" s="29" t="e">
        <f t="shared" si="180"/>
        <v>#VALUE!</v>
      </c>
      <c r="Y309" s="29" t="e">
        <f t="shared" si="180"/>
        <v>#VALUE!</v>
      </c>
      <c r="Z309" s="29" t="e">
        <f t="shared" si="180"/>
        <v>#VALUE!</v>
      </c>
      <c r="AA309" s="29" t="e">
        <f t="shared" si="180"/>
        <v>#VALUE!</v>
      </c>
      <c r="AB309" s="29" t="e">
        <f t="shared" si="180"/>
        <v>#VALUE!</v>
      </c>
      <c r="AC309" s="29" t="e">
        <f t="shared" si="180"/>
        <v>#VALUE!</v>
      </c>
      <c r="AD309" s="29" t="e">
        <f t="shared" si="180"/>
        <v>#VALUE!</v>
      </c>
      <c r="AE309" s="29" t="e">
        <f t="shared" si="180"/>
        <v>#VALUE!</v>
      </c>
      <c r="AF309" s="29" t="e">
        <f t="shared" si="180"/>
        <v>#VALUE!</v>
      </c>
      <c r="AG309" s="29" t="e">
        <f t="shared" si="180"/>
        <v>#VALUE!</v>
      </c>
      <c r="AH309" s="100"/>
      <c r="AI309" s="111"/>
    </row>
    <row r="310" spans="2:38">
      <c r="B310" s="16" t="s">
        <v>24</v>
      </c>
      <c r="C310" s="30" t="e">
        <f>IF(EDATE(C289,1)&gt;$G$5,"",EDATE(C289,1))</f>
        <v>#VALUE!</v>
      </c>
      <c r="D310" s="29" t="e">
        <f t="shared" ref="D310:AG310" si="181">IF(D309&gt;$G$5,"",IF(C310=EOMONTH(DATE($C307,$D307,1),0),"",IF(C310="","",C310+1)))</f>
        <v>#VALUE!</v>
      </c>
      <c r="E310" s="29" t="e">
        <f t="shared" si="181"/>
        <v>#VALUE!</v>
      </c>
      <c r="F310" s="29" t="e">
        <f t="shared" si="181"/>
        <v>#VALUE!</v>
      </c>
      <c r="G310" s="29" t="e">
        <f t="shared" si="181"/>
        <v>#VALUE!</v>
      </c>
      <c r="H310" s="29" t="e">
        <f t="shared" si="181"/>
        <v>#VALUE!</v>
      </c>
      <c r="I310" s="29" t="e">
        <f t="shared" si="181"/>
        <v>#VALUE!</v>
      </c>
      <c r="J310" s="29" t="e">
        <f t="shared" si="181"/>
        <v>#VALUE!</v>
      </c>
      <c r="K310" s="29" t="e">
        <f t="shared" si="181"/>
        <v>#VALUE!</v>
      </c>
      <c r="L310" s="29" t="e">
        <f t="shared" si="181"/>
        <v>#VALUE!</v>
      </c>
      <c r="M310" s="29" t="e">
        <f t="shared" si="181"/>
        <v>#VALUE!</v>
      </c>
      <c r="N310" s="29" t="e">
        <f t="shared" si="181"/>
        <v>#VALUE!</v>
      </c>
      <c r="O310" s="29" t="e">
        <f t="shared" si="181"/>
        <v>#VALUE!</v>
      </c>
      <c r="P310" s="29" t="e">
        <f t="shared" si="181"/>
        <v>#VALUE!</v>
      </c>
      <c r="Q310" s="29" t="e">
        <f t="shared" si="181"/>
        <v>#VALUE!</v>
      </c>
      <c r="R310" s="29" t="e">
        <f t="shared" si="181"/>
        <v>#VALUE!</v>
      </c>
      <c r="S310" s="29" t="e">
        <f t="shared" si="181"/>
        <v>#VALUE!</v>
      </c>
      <c r="T310" s="29" t="e">
        <f t="shared" si="181"/>
        <v>#VALUE!</v>
      </c>
      <c r="U310" s="29" t="e">
        <f t="shared" si="181"/>
        <v>#VALUE!</v>
      </c>
      <c r="V310" s="29" t="e">
        <f t="shared" si="181"/>
        <v>#VALUE!</v>
      </c>
      <c r="W310" s="29" t="e">
        <f t="shared" si="181"/>
        <v>#VALUE!</v>
      </c>
      <c r="X310" s="29" t="e">
        <f t="shared" si="181"/>
        <v>#VALUE!</v>
      </c>
      <c r="Y310" s="29" t="e">
        <f t="shared" si="181"/>
        <v>#VALUE!</v>
      </c>
      <c r="Z310" s="29" t="e">
        <f t="shared" si="181"/>
        <v>#VALUE!</v>
      </c>
      <c r="AA310" s="29" t="e">
        <f t="shared" si="181"/>
        <v>#VALUE!</v>
      </c>
      <c r="AB310" s="29" t="e">
        <f t="shared" si="181"/>
        <v>#VALUE!</v>
      </c>
      <c r="AC310" s="29" t="e">
        <f t="shared" si="181"/>
        <v>#VALUE!</v>
      </c>
      <c r="AD310" s="29" t="e">
        <f t="shared" si="181"/>
        <v>#VALUE!</v>
      </c>
      <c r="AE310" s="29" t="e">
        <f t="shared" si="181"/>
        <v>#VALUE!</v>
      </c>
      <c r="AF310" s="29" t="e">
        <f t="shared" si="181"/>
        <v>#VALUE!</v>
      </c>
      <c r="AG310" s="29" t="e">
        <f t="shared" si="181"/>
        <v>#VALUE!</v>
      </c>
      <c r="AH310" s="95" t="s">
        <v>25</v>
      </c>
      <c r="AI310" s="105">
        <f>+COUNTIFS(C311:AG311,"土",C312:AG312,"")+COUNTIFS(C311:AG311,"日",C312:AG312,"")</f>
        <v>0</v>
      </c>
    </row>
    <row r="311" spans="2:38">
      <c r="B311" s="7" t="s">
        <v>26</v>
      </c>
      <c r="C311" s="20" t="str">
        <f t="shared" ref="C311:AG311" si="182">IFERROR(TEXT(WEEKDAY(+C310),"aaa"),"")</f>
        <v/>
      </c>
      <c r="D311" s="20" t="str">
        <f t="shared" si="182"/>
        <v/>
      </c>
      <c r="E311" s="20" t="str">
        <f t="shared" si="182"/>
        <v/>
      </c>
      <c r="F311" s="20" t="str">
        <f t="shared" si="182"/>
        <v/>
      </c>
      <c r="G311" s="20" t="str">
        <f t="shared" si="182"/>
        <v/>
      </c>
      <c r="H311" s="20" t="str">
        <f t="shared" si="182"/>
        <v/>
      </c>
      <c r="I311" s="20" t="str">
        <f t="shared" si="182"/>
        <v/>
      </c>
      <c r="J311" s="20" t="str">
        <f t="shared" si="182"/>
        <v/>
      </c>
      <c r="K311" s="20" t="str">
        <f t="shared" si="182"/>
        <v/>
      </c>
      <c r="L311" s="20" t="str">
        <f t="shared" si="182"/>
        <v/>
      </c>
      <c r="M311" s="20" t="str">
        <f t="shared" si="182"/>
        <v/>
      </c>
      <c r="N311" s="20" t="str">
        <f t="shared" si="182"/>
        <v/>
      </c>
      <c r="O311" s="20" t="str">
        <f t="shared" si="182"/>
        <v/>
      </c>
      <c r="P311" s="20" t="str">
        <f t="shared" si="182"/>
        <v/>
      </c>
      <c r="Q311" s="20" t="str">
        <f t="shared" si="182"/>
        <v/>
      </c>
      <c r="R311" s="20" t="str">
        <f t="shared" si="182"/>
        <v/>
      </c>
      <c r="S311" s="20" t="str">
        <f t="shared" si="182"/>
        <v/>
      </c>
      <c r="T311" s="20" t="str">
        <f t="shared" si="182"/>
        <v/>
      </c>
      <c r="U311" s="20" t="str">
        <f t="shared" si="182"/>
        <v/>
      </c>
      <c r="V311" s="20" t="str">
        <f t="shared" si="182"/>
        <v/>
      </c>
      <c r="W311" s="20" t="str">
        <f t="shared" si="182"/>
        <v/>
      </c>
      <c r="X311" s="20" t="str">
        <f t="shared" si="182"/>
        <v/>
      </c>
      <c r="Y311" s="20" t="str">
        <f t="shared" si="182"/>
        <v/>
      </c>
      <c r="Z311" s="20" t="str">
        <f t="shared" si="182"/>
        <v/>
      </c>
      <c r="AA311" s="20" t="str">
        <f t="shared" si="182"/>
        <v/>
      </c>
      <c r="AB311" s="20" t="str">
        <f t="shared" si="182"/>
        <v/>
      </c>
      <c r="AC311" s="20" t="str">
        <f t="shared" si="182"/>
        <v/>
      </c>
      <c r="AD311" s="20" t="str">
        <f t="shared" si="182"/>
        <v/>
      </c>
      <c r="AE311" s="20" t="str">
        <f t="shared" si="182"/>
        <v/>
      </c>
      <c r="AF311" s="20" t="str">
        <f t="shared" si="182"/>
        <v/>
      </c>
      <c r="AG311" s="20" t="str">
        <f t="shared" si="182"/>
        <v/>
      </c>
      <c r="AH311" s="95" t="s">
        <v>12</v>
      </c>
      <c r="AI311" s="105">
        <f>+COUNTIF(C312:AG312,"夏休")+COUNTIF(C312:AG312,"冬休")+COUNTIF(C312:AG312,"中止")</f>
        <v>0</v>
      </c>
    </row>
    <row r="312" spans="2:38" ht="13.5" customHeight="1">
      <c r="B312" s="8" t="s">
        <v>27</v>
      </c>
      <c r="C312" s="21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39"/>
      <c r="AG312" s="88"/>
      <c r="AH312" s="96" t="s">
        <v>4</v>
      </c>
      <c r="AI312" s="106">
        <f>COUNT(C310:AG310)-AI311</f>
        <v>0</v>
      </c>
    </row>
    <row r="313" spans="2:38" ht="13.5" customHeight="1">
      <c r="B313" s="9"/>
      <c r="C313" s="21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F313" s="39"/>
      <c r="AG313" s="88"/>
      <c r="AH313" s="96" t="s">
        <v>29</v>
      </c>
      <c r="AI313" s="106">
        <f>+COUNTIF(C314:AG315,"休")</f>
        <v>0</v>
      </c>
      <c r="AJ313" s="113" t="e">
        <f>IF(AI314&gt;0.285,"",IF(AI313&lt;AI310,"←計画日数が足りません",""))</f>
        <v>#DIV/0!</v>
      </c>
    </row>
    <row r="314" spans="2:38" ht="13.5" customHeight="1">
      <c r="B314" s="10" t="s">
        <v>2</v>
      </c>
      <c r="C314" s="22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F314" s="35"/>
      <c r="AG314" s="89"/>
      <c r="AH314" s="96" t="s">
        <v>30</v>
      </c>
      <c r="AI314" s="107" t="e">
        <f>+AI313/AI312</f>
        <v>#DIV/0!</v>
      </c>
    </row>
    <row r="315" spans="2:38">
      <c r="B315" s="10"/>
      <c r="C315" s="22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F315" s="35"/>
      <c r="AG315" s="89"/>
      <c r="AH315" s="96" t="s">
        <v>7</v>
      </c>
      <c r="AI315" s="106">
        <f>+COUNTA(C316:AG317)</f>
        <v>0</v>
      </c>
    </row>
    <row r="316" spans="2:38">
      <c r="B316" s="11" t="s">
        <v>17</v>
      </c>
      <c r="C316" s="23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90"/>
      <c r="AH316" s="97" t="s">
        <v>31</v>
      </c>
      <c r="AI316" s="108" t="e">
        <f>+AI315/AI312</f>
        <v>#DIV/0!</v>
      </c>
      <c r="AL316" s="2">
        <f>+COUNTIF(C314:AG315,"休")</f>
        <v>0</v>
      </c>
    </row>
    <row r="317" spans="2:38">
      <c r="B317" s="12"/>
      <c r="C317" s="24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91"/>
      <c r="AH317" s="98" t="s">
        <v>6</v>
      </c>
      <c r="AI317" s="109" t="str">
        <f>IF(7&gt;AI312,"対象外",IF(OR(AI315&gt;=AI310,AI316&gt;=0.285),"OK","NG"))</f>
        <v>対象外</v>
      </c>
      <c r="AJ317" s="113" t="str">
        <f>IF(AI317="対象外","←７日間に満たない期間は達成判定の対象外",IF(AI317="NG","←月単位未達成","←月単位達成"))</f>
        <v>←７日間に満たない期間は達成判定の対象外</v>
      </c>
      <c r="AL317" s="114" t="str">
        <f>IF(7&gt;AI312,"対象外",IF(AL316&gt;=AI310,"OK","NG"))</f>
        <v>対象外</v>
      </c>
    </row>
    <row r="318" spans="2:38" hidden="1">
      <c r="B318" s="13" t="s">
        <v>32</v>
      </c>
      <c r="C318" s="25" t="e">
        <f t="shared" ref="C318:AG318" si="183">IF(AND(DAY(C310)&gt;=22,DAY(C310)&lt;=28,C311="土"),1,0)</f>
        <v>#VALUE!</v>
      </c>
      <c r="D318" s="25" t="e">
        <f t="shared" si="183"/>
        <v>#VALUE!</v>
      </c>
      <c r="E318" s="25" t="e">
        <f t="shared" si="183"/>
        <v>#VALUE!</v>
      </c>
      <c r="F318" s="25" t="e">
        <f t="shared" si="183"/>
        <v>#VALUE!</v>
      </c>
      <c r="G318" s="25" t="e">
        <f t="shared" si="183"/>
        <v>#VALUE!</v>
      </c>
      <c r="H318" s="25" t="e">
        <f t="shared" si="183"/>
        <v>#VALUE!</v>
      </c>
      <c r="I318" s="25" t="e">
        <f t="shared" si="183"/>
        <v>#VALUE!</v>
      </c>
      <c r="J318" s="25" t="e">
        <f t="shared" si="183"/>
        <v>#VALUE!</v>
      </c>
      <c r="K318" s="25" t="e">
        <f t="shared" si="183"/>
        <v>#VALUE!</v>
      </c>
      <c r="L318" s="25" t="e">
        <f t="shared" si="183"/>
        <v>#VALUE!</v>
      </c>
      <c r="M318" s="25" t="e">
        <f t="shared" si="183"/>
        <v>#VALUE!</v>
      </c>
      <c r="N318" s="25" t="e">
        <f t="shared" si="183"/>
        <v>#VALUE!</v>
      </c>
      <c r="O318" s="25" t="e">
        <f t="shared" si="183"/>
        <v>#VALUE!</v>
      </c>
      <c r="P318" s="25" t="e">
        <f t="shared" si="183"/>
        <v>#VALUE!</v>
      </c>
      <c r="Q318" s="25" t="e">
        <f t="shared" si="183"/>
        <v>#VALUE!</v>
      </c>
      <c r="R318" s="25" t="e">
        <f t="shared" si="183"/>
        <v>#VALUE!</v>
      </c>
      <c r="S318" s="25" t="e">
        <f t="shared" si="183"/>
        <v>#VALUE!</v>
      </c>
      <c r="T318" s="25" t="e">
        <f t="shared" si="183"/>
        <v>#VALUE!</v>
      </c>
      <c r="U318" s="25" t="e">
        <f t="shared" si="183"/>
        <v>#VALUE!</v>
      </c>
      <c r="V318" s="25" t="e">
        <f t="shared" si="183"/>
        <v>#VALUE!</v>
      </c>
      <c r="W318" s="25" t="e">
        <f t="shared" si="183"/>
        <v>#VALUE!</v>
      </c>
      <c r="X318" s="25" t="e">
        <f t="shared" si="183"/>
        <v>#VALUE!</v>
      </c>
      <c r="Y318" s="25" t="e">
        <f t="shared" si="183"/>
        <v>#VALUE!</v>
      </c>
      <c r="Z318" s="25" t="e">
        <f t="shared" si="183"/>
        <v>#VALUE!</v>
      </c>
      <c r="AA318" s="25" t="e">
        <f t="shared" si="183"/>
        <v>#VALUE!</v>
      </c>
      <c r="AB318" s="25" t="e">
        <f t="shared" si="183"/>
        <v>#VALUE!</v>
      </c>
      <c r="AC318" s="25" t="e">
        <f t="shared" si="183"/>
        <v>#VALUE!</v>
      </c>
      <c r="AD318" s="25" t="e">
        <f t="shared" si="183"/>
        <v>#VALUE!</v>
      </c>
      <c r="AE318" s="25" t="e">
        <f t="shared" si="183"/>
        <v>#VALUE!</v>
      </c>
      <c r="AF318" s="25" t="e">
        <f t="shared" si="183"/>
        <v>#VALUE!</v>
      </c>
      <c r="AG318" s="25" t="e">
        <f t="shared" si="183"/>
        <v>#VALUE!</v>
      </c>
      <c r="AH318" s="99" t="s">
        <v>34</v>
      </c>
      <c r="AI318" s="110">
        <f t="shared" ref="AI318:AI325" si="184">_xlfn.AGGREGATE(9,6,C318:AG318)</f>
        <v>0</v>
      </c>
      <c r="AJ318" s="113"/>
    </row>
    <row r="319" spans="2:38" hidden="1">
      <c r="B319" s="13" t="s">
        <v>13</v>
      </c>
      <c r="C319" s="26" t="e">
        <f t="shared" ref="C319:AG319" si="185">IF(AND(DAY(C310)&gt;=22,DAY(C310)&lt;=28,C311="土",OR(C316="休",C316="雨")),1,0)</f>
        <v>#VALUE!</v>
      </c>
      <c r="D319" s="26" t="e">
        <f t="shared" si="185"/>
        <v>#VALUE!</v>
      </c>
      <c r="E319" s="26" t="e">
        <f t="shared" si="185"/>
        <v>#VALUE!</v>
      </c>
      <c r="F319" s="26" t="e">
        <f t="shared" si="185"/>
        <v>#VALUE!</v>
      </c>
      <c r="G319" s="26" t="e">
        <f t="shared" si="185"/>
        <v>#VALUE!</v>
      </c>
      <c r="H319" s="26" t="e">
        <f t="shared" si="185"/>
        <v>#VALUE!</v>
      </c>
      <c r="I319" s="26" t="e">
        <f t="shared" si="185"/>
        <v>#VALUE!</v>
      </c>
      <c r="J319" s="26" t="e">
        <f t="shared" si="185"/>
        <v>#VALUE!</v>
      </c>
      <c r="K319" s="26" t="e">
        <f t="shared" si="185"/>
        <v>#VALUE!</v>
      </c>
      <c r="L319" s="26" t="e">
        <f t="shared" si="185"/>
        <v>#VALUE!</v>
      </c>
      <c r="M319" s="26" t="e">
        <f t="shared" si="185"/>
        <v>#VALUE!</v>
      </c>
      <c r="N319" s="26" t="e">
        <f t="shared" si="185"/>
        <v>#VALUE!</v>
      </c>
      <c r="O319" s="26" t="e">
        <f t="shared" si="185"/>
        <v>#VALUE!</v>
      </c>
      <c r="P319" s="26" t="e">
        <f t="shared" si="185"/>
        <v>#VALUE!</v>
      </c>
      <c r="Q319" s="26" t="e">
        <f t="shared" si="185"/>
        <v>#VALUE!</v>
      </c>
      <c r="R319" s="26" t="e">
        <f t="shared" si="185"/>
        <v>#VALUE!</v>
      </c>
      <c r="S319" s="26" t="e">
        <f t="shared" si="185"/>
        <v>#VALUE!</v>
      </c>
      <c r="T319" s="26" t="e">
        <f t="shared" si="185"/>
        <v>#VALUE!</v>
      </c>
      <c r="U319" s="26" t="e">
        <f t="shared" si="185"/>
        <v>#VALUE!</v>
      </c>
      <c r="V319" s="26" t="e">
        <f t="shared" si="185"/>
        <v>#VALUE!</v>
      </c>
      <c r="W319" s="26" t="e">
        <f t="shared" si="185"/>
        <v>#VALUE!</v>
      </c>
      <c r="X319" s="26" t="e">
        <f t="shared" si="185"/>
        <v>#VALUE!</v>
      </c>
      <c r="Y319" s="26" t="e">
        <f t="shared" si="185"/>
        <v>#VALUE!</v>
      </c>
      <c r="Z319" s="26" t="e">
        <f t="shared" si="185"/>
        <v>#VALUE!</v>
      </c>
      <c r="AA319" s="26" t="e">
        <f t="shared" si="185"/>
        <v>#VALUE!</v>
      </c>
      <c r="AB319" s="26" t="e">
        <f t="shared" si="185"/>
        <v>#VALUE!</v>
      </c>
      <c r="AC319" s="26" t="e">
        <f t="shared" si="185"/>
        <v>#VALUE!</v>
      </c>
      <c r="AD319" s="26" t="e">
        <f t="shared" si="185"/>
        <v>#VALUE!</v>
      </c>
      <c r="AE319" s="26" t="e">
        <f t="shared" si="185"/>
        <v>#VALUE!</v>
      </c>
      <c r="AF319" s="26" t="e">
        <f t="shared" si="185"/>
        <v>#VALUE!</v>
      </c>
      <c r="AG319" s="26" t="e">
        <f t="shared" si="185"/>
        <v>#VALUE!</v>
      </c>
      <c r="AH319" s="99" t="s">
        <v>35</v>
      </c>
      <c r="AI319" s="110">
        <f t="shared" si="184"/>
        <v>0</v>
      </c>
      <c r="AJ319" s="113"/>
    </row>
    <row r="320" spans="2:38" hidden="1">
      <c r="B320" s="13" t="s">
        <v>37</v>
      </c>
      <c r="C320" s="25" t="e">
        <f t="shared" ref="C320:AG320" si="186">IF(AND(DAY(C310)&gt;=8,DAY(C310)&lt;=14,C311="土"),1,0)</f>
        <v>#VALUE!</v>
      </c>
      <c r="D320" s="25" t="e">
        <f t="shared" si="186"/>
        <v>#VALUE!</v>
      </c>
      <c r="E320" s="25" t="e">
        <f t="shared" si="186"/>
        <v>#VALUE!</v>
      </c>
      <c r="F320" s="25" t="e">
        <f t="shared" si="186"/>
        <v>#VALUE!</v>
      </c>
      <c r="G320" s="25" t="e">
        <f t="shared" si="186"/>
        <v>#VALUE!</v>
      </c>
      <c r="H320" s="25" t="e">
        <f t="shared" si="186"/>
        <v>#VALUE!</v>
      </c>
      <c r="I320" s="25" t="e">
        <f t="shared" si="186"/>
        <v>#VALUE!</v>
      </c>
      <c r="J320" s="25" t="e">
        <f t="shared" si="186"/>
        <v>#VALUE!</v>
      </c>
      <c r="K320" s="25" t="e">
        <f t="shared" si="186"/>
        <v>#VALUE!</v>
      </c>
      <c r="L320" s="25" t="e">
        <f t="shared" si="186"/>
        <v>#VALUE!</v>
      </c>
      <c r="M320" s="25" t="e">
        <f t="shared" si="186"/>
        <v>#VALUE!</v>
      </c>
      <c r="N320" s="25" t="e">
        <f t="shared" si="186"/>
        <v>#VALUE!</v>
      </c>
      <c r="O320" s="25" t="e">
        <f t="shared" si="186"/>
        <v>#VALUE!</v>
      </c>
      <c r="P320" s="25" t="e">
        <f t="shared" si="186"/>
        <v>#VALUE!</v>
      </c>
      <c r="Q320" s="25" t="e">
        <f t="shared" si="186"/>
        <v>#VALUE!</v>
      </c>
      <c r="R320" s="25" t="e">
        <f t="shared" si="186"/>
        <v>#VALUE!</v>
      </c>
      <c r="S320" s="25" t="e">
        <f t="shared" si="186"/>
        <v>#VALUE!</v>
      </c>
      <c r="T320" s="25" t="e">
        <f t="shared" si="186"/>
        <v>#VALUE!</v>
      </c>
      <c r="U320" s="25" t="e">
        <f t="shared" si="186"/>
        <v>#VALUE!</v>
      </c>
      <c r="V320" s="25" t="e">
        <f t="shared" si="186"/>
        <v>#VALUE!</v>
      </c>
      <c r="W320" s="25" t="e">
        <f t="shared" si="186"/>
        <v>#VALUE!</v>
      </c>
      <c r="X320" s="25" t="e">
        <f t="shared" si="186"/>
        <v>#VALUE!</v>
      </c>
      <c r="Y320" s="25" t="e">
        <f t="shared" si="186"/>
        <v>#VALUE!</v>
      </c>
      <c r="Z320" s="25" t="e">
        <f t="shared" si="186"/>
        <v>#VALUE!</v>
      </c>
      <c r="AA320" s="25" t="e">
        <f t="shared" si="186"/>
        <v>#VALUE!</v>
      </c>
      <c r="AB320" s="25" t="e">
        <f t="shared" si="186"/>
        <v>#VALUE!</v>
      </c>
      <c r="AC320" s="25" t="e">
        <f t="shared" si="186"/>
        <v>#VALUE!</v>
      </c>
      <c r="AD320" s="25" t="e">
        <f t="shared" si="186"/>
        <v>#VALUE!</v>
      </c>
      <c r="AE320" s="25" t="e">
        <f t="shared" si="186"/>
        <v>#VALUE!</v>
      </c>
      <c r="AF320" s="25" t="e">
        <f t="shared" si="186"/>
        <v>#VALUE!</v>
      </c>
      <c r="AG320" s="25" t="e">
        <f t="shared" si="186"/>
        <v>#VALUE!</v>
      </c>
      <c r="AH320" s="99" t="s">
        <v>34</v>
      </c>
      <c r="AI320" s="110">
        <f t="shared" si="184"/>
        <v>0</v>
      </c>
      <c r="AJ320" s="113"/>
    </row>
    <row r="321" spans="2:38" hidden="1">
      <c r="B321" s="13" t="s">
        <v>38</v>
      </c>
      <c r="C321" s="26" t="e">
        <f t="shared" ref="C321:AG321" si="187">IF(AND(DAY(C310)&gt;=8,DAY(C310)&lt;=14,C311="土",OR(C316="休",C316="雨")),1,0)</f>
        <v>#VALUE!</v>
      </c>
      <c r="D321" s="26" t="e">
        <f t="shared" si="187"/>
        <v>#VALUE!</v>
      </c>
      <c r="E321" s="26" t="e">
        <f t="shared" si="187"/>
        <v>#VALUE!</v>
      </c>
      <c r="F321" s="26" t="e">
        <f t="shared" si="187"/>
        <v>#VALUE!</v>
      </c>
      <c r="G321" s="26" t="e">
        <f t="shared" si="187"/>
        <v>#VALUE!</v>
      </c>
      <c r="H321" s="26" t="e">
        <f t="shared" si="187"/>
        <v>#VALUE!</v>
      </c>
      <c r="I321" s="26" t="e">
        <f t="shared" si="187"/>
        <v>#VALUE!</v>
      </c>
      <c r="J321" s="26" t="e">
        <f t="shared" si="187"/>
        <v>#VALUE!</v>
      </c>
      <c r="K321" s="26" t="e">
        <f t="shared" si="187"/>
        <v>#VALUE!</v>
      </c>
      <c r="L321" s="26" t="e">
        <f t="shared" si="187"/>
        <v>#VALUE!</v>
      </c>
      <c r="M321" s="26" t="e">
        <f t="shared" si="187"/>
        <v>#VALUE!</v>
      </c>
      <c r="N321" s="26" t="e">
        <f t="shared" si="187"/>
        <v>#VALUE!</v>
      </c>
      <c r="O321" s="26" t="e">
        <f t="shared" si="187"/>
        <v>#VALUE!</v>
      </c>
      <c r="P321" s="26" t="e">
        <f t="shared" si="187"/>
        <v>#VALUE!</v>
      </c>
      <c r="Q321" s="26" t="e">
        <f t="shared" si="187"/>
        <v>#VALUE!</v>
      </c>
      <c r="R321" s="26" t="e">
        <f t="shared" si="187"/>
        <v>#VALUE!</v>
      </c>
      <c r="S321" s="26" t="e">
        <f t="shared" si="187"/>
        <v>#VALUE!</v>
      </c>
      <c r="T321" s="26" t="e">
        <f t="shared" si="187"/>
        <v>#VALUE!</v>
      </c>
      <c r="U321" s="26" t="e">
        <f t="shared" si="187"/>
        <v>#VALUE!</v>
      </c>
      <c r="V321" s="26" t="e">
        <f t="shared" si="187"/>
        <v>#VALUE!</v>
      </c>
      <c r="W321" s="26" t="e">
        <f t="shared" si="187"/>
        <v>#VALUE!</v>
      </c>
      <c r="X321" s="26" t="e">
        <f t="shared" si="187"/>
        <v>#VALUE!</v>
      </c>
      <c r="Y321" s="26" t="e">
        <f t="shared" si="187"/>
        <v>#VALUE!</v>
      </c>
      <c r="Z321" s="26" t="e">
        <f t="shared" si="187"/>
        <v>#VALUE!</v>
      </c>
      <c r="AA321" s="26" t="e">
        <f t="shared" si="187"/>
        <v>#VALUE!</v>
      </c>
      <c r="AB321" s="26" t="e">
        <f t="shared" si="187"/>
        <v>#VALUE!</v>
      </c>
      <c r="AC321" s="26" t="e">
        <f t="shared" si="187"/>
        <v>#VALUE!</v>
      </c>
      <c r="AD321" s="26" t="e">
        <f t="shared" si="187"/>
        <v>#VALUE!</v>
      </c>
      <c r="AE321" s="26" t="e">
        <f t="shared" si="187"/>
        <v>#VALUE!</v>
      </c>
      <c r="AF321" s="26" t="e">
        <f t="shared" si="187"/>
        <v>#VALUE!</v>
      </c>
      <c r="AG321" s="26" t="e">
        <f t="shared" si="187"/>
        <v>#VALUE!</v>
      </c>
      <c r="AH321" s="99" t="s">
        <v>35</v>
      </c>
      <c r="AI321" s="110">
        <f t="shared" si="184"/>
        <v>0</v>
      </c>
      <c r="AJ321" s="113"/>
    </row>
    <row r="322" spans="2:38" hidden="1">
      <c r="B322" s="13" t="s">
        <v>33</v>
      </c>
      <c r="C322" s="25" t="e">
        <f t="shared" ref="C322:AG322" si="188">IF(AND(DAY(C310)&gt;=22,DAY(C310)&lt;=28,C311="日"),1,0)</f>
        <v>#VALUE!</v>
      </c>
      <c r="D322" s="25" t="e">
        <f t="shared" si="188"/>
        <v>#VALUE!</v>
      </c>
      <c r="E322" s="25" t="e">
        <f t="shared" si="188"/>
        <v>#VALUE!</v>
      </c>
      <c r="F322" s="25" t="e">
        <f t="shared" si="188"/>
        <v>#VALUE!</v>
      </c>
      <c r="G322" s="25" t="e">
        <f t="shared" si="188"/>
        <v>#VALUE!</v>
      </c>
      <c r="H322" s="25" t="e">
        <f t="shared" si="188"/>
        <v>#VALUE!</v>
      </c>
      <c r="I322" s="25" t="e">
        <f t="shared" si="188"/>
        <v>#VALUE!</v>
      </c>
      <c r="J322" s="25" t="e">
        <f t="shared" si="188"/>
        <v>#VALUE!</v>
      </c>
      <c r="K322" s="25" t="e">
        <f t="shared" si="188"/>
        <v>#VALUE!</v>
      </c>
      <c r="L322" s="25" t="e">
        <f t="shared" si="188"/>
        <v>#VALUE!</v>
      </c>
      <c r="M322" s="25" t="e">
        <f t="shared" si="188"/>
        <v>#VALUE!</v>
      </c>
      <c r="N322" s="25" t="e">
        <f t="shared" si="188"/>
        <v>#VALUE!</v>
      </c>
      <c r="O322" s="25" t="e">
        <f t="shared" si="188"/>
        <v>#VALUE!</v>
      </c>
      <c r="P322" s="25" t="e">
        <f t="shared" si="188"/>
        <v>#VALUE!</v>
      </c>
      <c r="Q322" s="25" t="e">
        <f t="shared" si="188"/>
        <v>#VALUE!</v>
      </c>
      <c r="R322" s="25" t="e">
        <f t="shared" si="188"/>
        <v>#VALUE!</v>
      </c>
      <c r="S322" s="25" t="e">
        <f t="shared" si="188"/>
        <v>#VALUE!</v>
      </c>
      <c r="T322" s="25" t="e">
        <f t="shared" si="188"/>
        <v>#VALUE!</v>
      </c>
      <c r="U322" s="25" t="e">
        <f t="shared" si="188"/>
        <v>#VALUE!</v>
      </c>
      <c r="V322" s="25" t="e">
        <f t="shared" si="188"/>
        <v>#VALUE!</v>
      </c>
      <c r="W322" s="25" t="e">
        <f t="shared" si="188"/>
        <v>#VALUE!</v>
      </c>
      <c r="X322" s="25" t="e">
        <f t="shared" si="188"/>
        <v>#VALUE!</v>
      </c>
      <c r="Y322" s="25" t="e">
        <f t="shared" si="188"/>
        <v>#VALUE!</v>
      </c>
      <c r="Z322" s="25" t="e">
        <f t="shared" si="188"/>
        <v>#VALUE!</v>
      </c>
      <c r="AA322" s="25" t="e">
        <f t="shared" si="188"/>
        <v>#VALUE!</v>
      </c>
      <c r="AB322" s="25" t="e">
        <f t="shared" si="188"/>
        <v>#VALUE!</v>
      </c>
      <c r="AC322" s="25" t="e">
        <f t="shared" si="188"/>
        <v>#VALUE!</v>
      </c>
      <c r="AD322" s="25" t="e">
        <f t="shared" si="188"/>
        <v>#VALUE!</v>
      </c>
      <c r="AE322" s="25" t="e">
        <f t="shared" si="188"/>
        <v>#VALUE!</v>
      </c>
      <c r="AF322" s="25" t="e">
        <f t="shared" si="188"/>
        <v>#VALUE!</v>
      </c>
      <c r="AG322" s="25" t="e">
        <f t="shared" si="188"/>
        <v>#VALUE!</v>
      </c>
      <c r="AH322" s="99" t="s">
        <v>34</v>
      </c>
      <c r="AI322" s="110">
        <f t="shared" si="184"/>
        <v>0</v>
      </c>
      <c r="AJ322" s="113"/>
    </row>
    <row r="323" spans="2:38" hidden="1">
      <c r="B323" s="13" t="s">
        <v>39</v>
      </c>
      <c r="C323" s="26" t="e">
        <f t="shared" ref="C323:AG323" si="189">IF(AND(DAY(C310)&gt;=22,DAY(C310)&lt;=28,C311="日",OR(C316="休",C316="雨")),1,0)</f>
        <v>#VALUE!</v>
      </c>
      <c r="D323" s="26" t="e">
        <f t="shared" si="189"/>
        <v>#VALUE!</v>
      </c>
      <c r="E323" s="26" t="e">
        <f t="shared" si="189"/>
        <v>#VALUE!</v>
      </c>
      <c r="F323" s="26" t="e">
        <f t="shared" si="189"/>
        <v>#VALUE!</v>
      </c>
      <c r="G323" s="26" t="e">
        <f t="shared" si="189"/>
        <v>#VALUE!</v>
      </c>
      <c r="H323" s="26" t="e">
        <f t="shared" si="189"/>
        <v>#VALUE!</v>
      </c>
      <c r="I323" s="26" t="e">
        <f t="shared" si="189"/>
        <v>#VALUE!</v>
      </c>
      <c r="J323" s="26" t="e">
        <f t="shared" si="189"/>
        <v>#VALUE!</v>
      </c>
      <c r="K323" s="26" t="e">
        <f t="shared" si="189"/>
        <v>#VALUE!</v>
      </c>
      <c r="L323" s="26" t="e">
        <f t="shared" si="189"/>
        <v>#VALUE!</v>
      </c>
      <c r="M323" s="26" t="e">
        <f t="shared" si="189"/>
        <v>#VALUE!</v>
      </c>
      <c r="N323" s="26" t="e">
        <f t="shared" si="189"/>
        <v>#VALUE!</v>
      </c>
      <c r="O323" s="26" t="e">
        <f t="shared" si="189"/>
        <v>#VALUE!</v>
      </c>
      <c r="P323" s="26" t="e">
        <f t="shared" si="189"/>
        <v>#VALUE!</v>
      </c>
      <c r="Q323" s="26" t="e">
        <f t="shared" si="189"/>
        <v>#VALUE!</v>
      </c>
      <c r="R323" s="26" t="e">
        <f t="shared" si="189"/>
        <v>#VALUE!</v>
      </c>
      <c r="S323" s="26" t="e">
        <f t="shared" si="189"/>
        <v>#VALUE!</v>
      </c>
      <c r="T323" s="26" t="e">
        <f t="shared" si="189"/>
        <v>#VALUE!</v>
      </c>
      <c r="U323" s="26" t="e">
        <f t="shared" si="189"/>
        <v>#VALUE!</v>
      </c>
      <c r="V323" s="26" t="e">
        <f t="shared" si="189"/>
        <v>#VALUE!</v>
      </c>
      <c r="W323" s="26" t="e">
        <f t="shared" si="189"/>
        <v>#VALUE!</v>
      </c>
      <c r="X323" s="26" t="e">
        <f t="shared" si="189"/>
        <v>#VALUE!</v>
      </c>
      <c r="Y323" s="26" t="e">
        <f t="shared" si="189"/>
        <v>#VALUE!</v>
      </c>
      <c r="Z323" s="26" t="e">
        <f t="shared" si="189"/>
        <v>#VALUE!</v>
      </c>
      <c r="AA323" s="26" t="e">
        <f t="shared" si="189"/>
        <v>#VALUE!</v>
      </c>
      <c r="AB323" s="26" t="e">
        <f t="shared" si="189"/>
        <v>#VALUE!</v>
      </c>
      <c r="AC323" s="26" t="e">
        <f t="shared" si="189"/>
        <v>#VALUE!</v>
      </c>
      <c r="AD323" s="26" t="e">
        <f t="shared" si="189"/>
        <v>#VALUE!</v>
      </c>
      <c r="AE323" s="26" t="e">
        <f t="shared" si="189"/>
        <v>#VALUE!</v>
      </c>
      <c r="AF323" s="26" t="e">
        <f t="shared" si="189"/>
        <v>#VALUE!</v>
      </c>
      <c r="AG323" s="26" t="e">
        <f t="shared" si="189"/>
        <v>#VALUE!</v>
      </c>
      <c r="AH323" s="99" t="s">
        <v>35</v>
      </c>
      <c r="AI323" s="110">
        <f t="shared" si="184"/>
        <v>0</v>
      </c>
      <c r="AJ323" s="113"/>
    </row>
    <row r="324" spans="2:38" hidden="1">
      <c r="B324" s="13" t="s">
        <v>40</v>
      </c>
      <c r="C324" s="25" t="e">
        <f t="shared" ref="C324:AG324" si="190">IF(AND(DAY(C310)&gt;=8,DAY(C310)&lt;=14,C311="日"),1,0)</f>
        <v>#VALUE!</v>
      </c>
      <c r="D324" s="25" t="e">
        <f t="shared" si="190"/>
        <v>#VALUE!</v>
      </c>
      <c r="E324" s="25" t="e">
        <f t="shared" si="190"/>
        <v>#VALUE!</v>
      </c>
      <c r="F324" s="25" t="e">
        <f t="shared" si="190"/>
        <v>#VALUE!</v>
      </c>
      <c r="G324" s="25" t="e">
        <f t="shared" si="190"/>
        <v>#VALUE!</v>
      </c>
      <c r="H324" s="25" t="e">
        <f t="shared" si="190"/>
        <v>#VALUE!</v>
      </c>
      <c r="I324" s="25" t="e">
        <f t="shared" si="190"/>
        <v>#VALUE!</v>
      </c>
      <c r="J324" s="25" t="e">
        <f t="shared" si="190"/>
        <v>#VALUE!</v>
      </c>
      <c r="K324" s="25" t="e">
        <f t="shared" si="190"/>
        <v>#VALUE!</v>
      </c>
      <c r="L324" s="25" t="e">
        <f t="shared" si="190"/>
        <v>#VALUE!</v>
      </c>
      <c r="M324" s="25" t="e">
        <f t="shared" si="190"/>
        <v>#VALUE!</v>
      </c>
      <c r="N324" s="25" t="e">
        <f t="shared" si="190"/>
        <v>#VALUE!</v>
      </c>
      <c r="O324" s="25" t="e">
        <f t="shared" si="190"/>
        <v>#VALUE!</v>
      </c>
      <c r="P324" s="25" t="e">
        <f t="shared" si="190"/>
        <v>#VALUE!</v>
      </c>
      <c r="Q324" s="25" t="e">
        <f t="shared" si="190"/>
        <v>#VALUE!</v>
      </c>
      <c r="R324" s="25" t="e">
        <f t="shared" si="190"/>
        <v>#VALUE!</v>
      </c>
      <c r="S324" s="25" t="e">
        <f t="shared" si="190"/>
        <v>#VALUE!</v>
      </c>
      <c r="T324" s="25" t="e">
        <f t="shared" si="190"/>
        <v>#VALUE!</v>
      </c>
      <c r="U324" s="25" t="e">
        <f t="shared" si="190"/>
        <v>#VALUE!</v>
      </c>
      <c r="V324" s="25" t="e">
        <f t="shared" si="190"/>
        <v>#VALUE!</v>
      </c>
      <c r="W324" s="25" t="e">
        <f t="shared" si="190"/>
        <v>#VALUE!</v>
      </c>
      <c r="X324" s="25" t="e">
        <f t="shared" si="190"/>
        <v>#VALUE!</v>
      </c>
      <c r="Y324" s="25" t="e">
        <f t="shared" si="190"/>
        <v>#VALUE!</v>
      </c>
      <c r="Z324" s="25" t="e">
        <f t="shared" si="190"/>
        <v>#VALUE!</v>
      </c>
      <c r="AA324" s="25" t="e">
        <f t="shared" si="190"/>
        <v>#VALUE!</v>
      </c>
      <c r="AB324" s="25" t="e">
        <f t="shared" si="190"/>
        <v>#VALUE!</v>
      </c>
      <c r="AC324" s="25" t="e">
        <f t="shared" si="190"/>
        <v>#VALUE!</v>
      </c>
      <c r="AD324" s="25" t="e">
        <f t="shared" si="190"/>
        <v>#VALUE!</v>
      </c>
      <c r="AE324" s="25" t="e">
        <f t="shared" si="190"/>
        <v>#VALUE!</v>
      </c>
      <c r="AF324" s="25" t="e">
        <f t="shared" si="190"/>
        <v>#VALUE!</v>
      </c>
      <c r="AG324" s="25" t="e">
        <f t="shared" si="190"/>
        <v>#VALUE!</v>
      </c>
      <c r="AH324" s="99" t="s">
        <v>34</v>
      </c>
      <c r="AI324" s="110">
        <f t="shared" si="184"/>
        <v>0</v>
      </c>
      <c r="AJ324" s="113"/>
    </row>
    <row r="325" spans="2:38" hidden="1">
      <c r="B325" s="13" t="s">
        <v>41</v>
      </c>
      <c r="C325" s="26" t="e">
        <f t="shared" ref="C325:AG325" si="191">IF(AND(DAY(C310)&gt;=8,DAY(C310)&lt;=14,C311="日",OR(C316="休",C316="雨")),1,0)</f>
        <v>#VALUE!</v>
      </c>
      <c r="D325" s="26" t="e">
        <f t="shared" si="191"/>
        <v>#VALUE!</v>
      </c>
      <c r="E325" s="26" t="e">
        <f t="shared" si="191"/>
        <v>#VALUE!</v>
      </c>
      <c r="F325" s="26" t="e">
        <f t="shared" si="191"/>
        <v>#VALUE!</v>
      </c>
      <c r="G325" s="26" t="e">
        <f t="shared" si="191"/>
        <v>#VALUE!</v>
      </c>
      <c r="H325" s="26" t="e">
        <f t="shared" si="191"/>
        <v>#VALUE!</v>
      </c>
      <c r="I325" s="26" t="e">
        <f t="shared" si="191"/>
        <v>#VALUE!</v>
      </c>
      <c r="J325" s="26" t="e">
        <f t="shared" si="191"/>
        <v>#VALUE!</v>
      </c>
      <c r="K325" s="26" t="e">
        <f t="shared" si="191"/>
        <v>#VALUE!</v>
      </c>
      <c r="L325" s="26" t="e">
        <f t="shared" si="191"/>
        <v>#VALUE!</v>
      </c>
      <c r="M325" s="26" t="e">
        <f t="shared" si="191"/>
        <v>#VALUE!</v>
      </c>
      <c r="N325" s="26" t="e">
        <f t="shared" si="191"/>
        <v>#VALUE!</v>
      </c>
      <c r="O325" s="26" t="e">
        <f t="shared" si="191"/>
        <v>#VALUE!</v>
      </c>
      <c r="P325" s="26" t="e">
        <f t="shared" si="191"/>
        <v>#VALUE!</v>
      </c>
      <c r="Q325" s="26" t="e">
        <f t="shared" si="191"/>
        <v>#VALUE!</v>
      </c>
      <c r="R325" s="26" t="e">
        <f t="shared" si="191"/>
        <v>#VALUE!</v>
      </c>
      <c r="S325" s="26" t="e">
        <f t="shared" si="191"/>
        <v>#VALUE!</v>
      </c>
      <c r="T325" s="26" t="e">
        <f t="shared" si="191"/>
        <v>#VALUE!</v>
      </c>
      <c r="U325" s="26" t="e">
        <f t="shared" si="191"/>
        <v>#VALUE!</v>
      </c>
      <c r="V325" s="26" t="e">
        <f t="shared" si="191"/>
        <v>#VALUE!</v>
      </c>
      <c r="W325" s="26" t="e">
        <f t="shared" si="191"/>
        <v>#VALUE!</v>
      </c>
      <c r="X325" s="26" t="e">
        <f t="shared" si="191"/>
        <v>#VALUE!</v>
      </c>
      <c r="Y325" s="26" t="e">
        <f t="shared" si="191"/>
        <v>#VALUE!</v>
      </c>
      <c r="Z325" s="26" t="e">
        <f t="shared" si="191"/>
        <v>#VALUE!</v>
      </c>
      <c r="AA325" s="26" t="e">
        <f t="shared" si="191"/>
        <v>#VALUE!</v>
      </c>
      <c r="AB325" s="26" t="e">
        <f t="shared" si="191"/>
        <v>#VALUE!</v>
      </c>
      <c r="AC325" s="26" t="e">
        <f t="shared" si="191"/>
        <v>#VALUE!</v>
      </c>
      <c r="AD325" s="26" t="e">
        <f t="shared" si="191"/>
        <v>#VALUE!</v>
      </c>
      <c r="AE325" s="26" t="e">
        <f t="shared" si="191"/>
        <v>#VALUE!</v>
      </c>
      <c r="AF325" s="26" t="e">
        <f t="shared" si="191"/>
        <v>#VALUE!</v>
      </c>
      <c r="AG325" s="26" t="e">
        <f t="shared" si="191"/>
        <v>#VALUE!</v>
      </c>
      <c r="AH325" s="99" t="s">
        <v>35</v>
      </c>
      <c r="AI325" s="110">
        <f t="shared" si="184"/>
        <v>0</v>
      </c>
      <c r="AJ325" s="113"/>
    </row>
    <row r="327" spans="2:38">
      <c r="C327" s="2" t="e">
        <f>YEAR(C330)</f>
        <v>#VALUE!</v>
      </c>
      <c r="D327" s="2" t="e">
        <f>MONTH(C330)</f>
        <v>#VALUE!</v>
      </c>
    </row>
    <row r="328" spans="2:38">
      <c r="B328" s="14" t="s">
        <v>1</v>
      </c>
      <c r="C328" s="28" t="e">
        <f>C330</f>
        <v>#VALUE!</v>
      </c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03"/>
    </row>
    <row r="329" spans="2:38" hidden="1">
      <c r="B329" s="15"/>
      <c r="C329" s="29" t="e">
        <f>DATE($C327,$D327,1)</f>
        <v>#VALUE!</v>
      </c>
      <c r="D329" s="29" t="e">
        <f t="shared" ref="D329:AG329" si="192">C329+1</f>
        <v>#VALUE!</v>
      </c>
      <c r="E329" s="29" t="e">
        <f t="shared" si="192"/>
        <v>#VALUE!</v>
      </c>
      <c r="F329" s="29" t="e">
        <f t="shared" si="192"/>
        <v>#VALUE!</v>
      </c>
      <c r="G329" s="29" t="e">
        <f t="shared" si="192"/>
        <v>#VALUE!</v>
      </c>
      <c r="H329" s="29" t="e">
        <f t="shared" si="192"/>
        <v>#VALUE!</v>
      </c>
      <c r="I329" s="29" t="e">
        <f t="shared" si="192"/>
        <v>#VALUE!</v>
      </c>
      <c r="J329" s="29" t="e">
        <f t="shared" si="192"/>
        <v>#VALUE!</v>
      </c>
      <c r="K329" s="29" t="e">
        <f t="shared" si="192"/>
        <v>#VALUE!</v>
      </c>
      <c r="L329" s="29" t="e">
        <f t="shared" si="192"/>
        <v>#VALUE!</v>
      </c>
      <c r="M329" s="29" t="e">
        <f t="shared" si="192"/>
        <v>#VALUE!</v>
      </c>
      <c r="N329" s="29" t="e">
        <f t="shared" si="192"/>
        <v>#VALUE!</v>
      </c>
      <c r="O329" s="29" t="e">
        <f t="shared" si="192"/>
        <v>#VALUE!</v>
      </c>
      <c r="P329" s="29" t="e">
        <f t="shared" si="192"/>
        <v>#VALUE!</v>
      </c>
      <c r="Q329" s="29" t="e">
        <f t="shared" si="192"/>
        <v>#VALUE!</v>
      </c>
      <c r="R329" s="29" t="e">
        <f t="shared" si="192"/>
        <v>#VALUE!</v>
      </c>
      <c r="S329" s="29" t="e">
        <f t="shared" si="192"/>
        <v>#VALUE!</v>
      </c>
      <c r="T329" s="29" t="e">
        <f t="shared" si="192"/>
        <v>#VALUE!</v>
      </c>
      <c r="U329" s="29" t="e">
        <f t="shared" si="192"/>
        <v>#VALUE!</v>
      </c>
      <c r="V329" s="29" t="e">
        <f t="shared" si="192"/>
        <v>#VALUE!</v>
      </c>
      <c r="W329" s="29" t="e">
        <f t="shared" si="192"/>
        <v>#VALUE!</v>
      </c>
      <c r="X329" s="29" t="e">
        <f t="shared" si="192"/>
        <v>#VALUE!</v>
      </c>
      <c r="Y329" s="29" t="e">
        <f t="shared" si="192"/>
        <v>#VALUE!</v>
      </c>
      <c r="Z329" s="29" t="e">
        <f t="shared" si="192"/>
        <v>#VALUE!</v>
      </c>
      <c r="AA329" s="29" t="e">
        <f t="shared" si="192"/>
        <v>#VALUE!</v>
      </c>
      <c r="AB329" s="29" t="e">
        <f t="shared" si="192"/>
        <v>#VALUE!</v>
      </c>
      <c r="AC329" s="29" t="e">
        <f t="shared" si="192"/>
        <v>#VALUE!</v>
      </c>
      <c r="AD329" s="29" t="e">
        <f t="shared" si="192"/>
        <v>#VALUE!</v>
      </c>
      <c r="AE329" s="29" t="e">
        <f t="shared" si="192"/>
        <v>#VALUE!</v>
      </c>
      <c r="AF329" s="29" t="e">
        <f t="shared" si="192"/>
        <v>#VALUE!</v>
      </c>
      <c r="AG329" s="29" t="e">
        <f t="shared" si="192"/>
        <v>#VALUE!</v>
      </c>
      <c r="AH329" s="100"/>
      <c r="AI329" s="111"/>
    </row>
    <row r="330" spans="2:38">
      <c r="B330" s="16" t="s">
        <v>24</v>
      </c>
      <c r="C330" s="30" t="e">
        <f>IF(EDATE(C309,1)&gt;$G$5,"",EDATE(C309,1))</f>
        <v>#VALUE!</v>
      </c>
      <c r="D330" s="29" t="e">
        <f t="shared" ref="D330:AG330" si="193">IF(D329&gt;$G$5,"",IF(C330=EOMONTH(DATE($C327,$D327,1),0),"",IF(C330="","",C330+1)))</f>
        <v>#VALUE!</v>
      </c>
      <c r="E330" s="29" t="e">
        <f t="shared" si="193"/>
        <v>#VALUE!</v>
      </c>
      <c r="F330" s="29" t="e">
        <f t="shared" si="193"/>
        <v>#VALUE!</v>
      </c>
      <c r="G330" s="29" t="e">
        <f t="shared" si="193"/>
        <v>#VALUE!</v>
      </c>
      <c r="H330" s="29" t="e">
        <f t="shared" si="193"/>
        <v>#VALUE!</v>
      </c>
      <c r="I330" s="29" t="e">
        <f t="shared" si="193"/>
        <v>#VALUE!</v>
      </c>
      <c r="J330" s="29" t="e">
        <f t="shared" si="193"/>
        <v>#VALUE!</v>
      </c>
      <c r="K330" s="29" t="e">
        <f t="shared" si="193"/>
        <v>#VALUE!</v>
      </c>
      <c r="L330" s="29" t="e">
        <f t="shared" si="193"/>
        <v>#VALUE!</v>
      </c>
      <c r="M330" s="29" t="e">
        <f t="shared" si="193"/>
        <v>#VALUE!</v>
      </c>
      <c r="N330" s="29" t="e">
        <f t="shared" si="193"/>
        <v>#VALUE!</v>
      </c>
      <c r="O330" s="29" t="e">
        <f t="shared" si="193"/>
        <v>#VALUE!</v>
      </c>
      <c r="P330" s="29" t="e">
        <f t="shared" si="193"/>
        <v>#VALUE!</v>
      </c>
      <c r="Q330" s="29" t="e">
        <f t="shared" si="193"/>
        <v>#VALUE!</v>
      </c>
      <c r="R330" s="29" t="e">
        <f t="shared" si="193"/>
        <v>#VALUE!</v>
      </c>
      <c r="S330" s="29" t="e">
        <f t="shared" si="193"/>
        <v>#VALUE!</v>
      </c>
      <c r="T330" s="29" t="e">
        <f t="shared" si="193"/>
        <v>#VALUE!</v>
      </c>
      <c r="U330" s="29" t="e">
        <f t="shared" si="193"/>
        <v>#VALUE!</v>
      </c>
      <c r="V330" s="29" t="e">
        <f t="shared" si="193"/>
        <v>#VALUE!</v>
      </c>
      <c r="W330" s="29" t="e">
        <f t="shared" si="193"/>
        <v>#VALUE!</v>
      </c>
      <c r="X330" s="29" t="e">
        <f t="shared" si="193"/>
        <v>#VALUE!</v>
      </c>
      <c r="Y330" s="29" t="e">
        <f t="shared" si="193"/>
        <v>#VALUE!</v>
      </c>
      <c r="Z330" s="29" t="e">
        <f t="shared" si="193"/>
        <v>#VALUE!</v>
      </c>
      <c r="AA330" s="29" t="e">
        <f t="shared" si="193"/>
        <v>#VALUE!</v>
      </c>
      <c r="AB330" s="29" t="e">
        <f t="shared" si="193"/>
        <v>#VALUE!</v>
      </c>
      <c r="AC330" s="29" t="e">
        <f t="shared" si="193"/>
        <v>#VALUE!</v>
      </c>
      <c r="AD330" s="29" t="e">
        <f t="shared" si="193"/>
        <v>#VALUE!</v>
      </c>
      <c r="AE330" s="29" t="e">
        <f t="shared" si="193"/>
        <v>#VALUE!</v>
      </c>
      <c r="AF330" s="29" t="e">
        <f t="shared" si="193"/>
        <v>#VALUE!</v>
      </c>
      <c r="AG330" s="29" t="e">
        <f t="shared" si="193"/>
        <v>#VALUE!</v>
      </c>
      <c r="AH330" s="95" t="s">
        <v>25</v>
      </c>
      <c r="AI330" s="105">
        <f>+COUNTIFS(C331:AG331,"土",C332:AG332,"")+COUNTIFS(C331:AG331,"日",C332:AG332,"")</f>
        <v>0</v>
      </c>
    </row>
    <row r="331" spans="2:38">
      <c r="B331" s="7" t="s">
        <v>26</v>
      </c>
      <c r="C331" s="20" t="str">
        <f t="shared" ref="C331:AG331" si="194">IFERROR(TEXT(WEEKDAY(+C330),"aaa"),"")</f>
        <v/>
      </c>
      <c r="D331" s="20" t="str">
        <f t="shared" si="194"/>
        <v/>
      </c>
      <c r="E331" s="20" t="str">
        <f t="shared" si="194"/>
        <v/>
      </c>
      <c r="F331" s="20" t="str">
        <f t="shared" si="194"/>
        <v/>
      </c>
      <c r="G331" s="20" t="str">
        <f t="shared" si="194"/>
        <v/>
      </c>
      <c r="H331" s="20" t="str">
        <f t="shared" si="194"/>
        <v/>
      </c>
      <c r="I331" s="20" t="str">
        <f t="shared" si="194"/>
        <v/>
      </c>
      <c r="J331" s="20" t="str">
        <f t="shared" si="194"/>
        <v/>
      </c>
      <c r="K331" s="20" t="str">
        <f t="shared" si="194"/>
        <v/>
      </c>
      <c r="L331" s="20" t="str">
        <f t="shared" si="194"/>
        <v/>
      </c>
      <c r="M331" s="20" t="str">
        <f t="shared" si="194"/>
        <v/>
      </c>
      <c r="N331" s="20" t="str">
        <f t="shared" si="194"/>
        <v/>
      </c>
      <c r="O331" s="20" t="str">
        <f t="shared" si="194"/>
        <v/>
      </c>
      <c r="P331" s="20" t="str">
        <f t="shared" si="194"/>
        <v/>
      </c>
      <c r="Q331" s="20" t="str">
        <f t="shared" si="194"/>
        <v/>
      </c>
      <c r="R331" s="20" t="str">
        <f t="shared" si="194"/>
        <v/>
      </c>
      <c r="S331" s="20" t="str">
        <f t="shared" si="194"/>
        <v/>
      </c>
      <c r="T331" s="20" t="str">
        <f t="shared" si="194"/>
        <v/>
      </c>
      <c r="U331" s="20" t="str">
        <f t="shared" si="194"/>
        <v/>
      </c>
      <c r="V331" s="20" t="str">
        <f t="shared" si="194"/>
        <v/>
      </c>
      <c r="W331" s="20" t="str">
        <f t="shared" si="194"/>
        <v/>
      </c>
      <c r="X331" s="20" t="str">
        <f t="shared" si="194"/>
        <v/>
      </c>
      <c r="Y331" s="20" t="str">
        <f t="shared" si="194"/>
        <v/>
      </c>
      <c r="Z331" s="20" t="str">
        <f t="shared" si="194"/>
        <v/>
      </c>
      <c r="AA331" s="20" t="str">
        <f t="shared" si="194"/>
        <v/>
      </c>
      <c r="AB331" s="20" t="str">
        <f t="shared" si="194"/>
        <v/>
      </c>
      <c r="AC331" s="20" t="str">
        <f t="shared" si="194"/>
        <v/>
      </c>
      <c r="AD331" s="20" t="str">
        <f t="shared" si="194"/>
        <v/>
      </c>
      <c r="AE331" s="20" t="str">
        <f t="shared" si="194"/>
        <v/>
      </c>
      <c r="AF331" s="20" t="str">
        <f t="shared" si="194"/>
        <v/>
      </c>
      <c r="AG331" s="20" t="str">
        <f t="shared" si="194"/>
        <v/>
      </c>
      <c r="AH331" s="95" t="s">
        <v>12</v>
      </c>
      <c r="AI331" s="105">
        <f>+COUNTIF(C332:AG332,"夏休")+COUNTIF(C332:AG332,"冬休")+COUNTIF(C332:AG332,"中止")</f>
        <v>0</v>
      </c>
    </row>
    <row r="332" spans="2:38" ht="13.5" customHeight="1">
      <c r="B332" s="8" t="s">
        <v>27</v>
      </c>
      <c r="C332" s="21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F332" s="39"/>
      <c r="AG332" s="88"/>
      <c r="AH332" s="96" t="s">
        <v>4</v>
      </c>
      <c r="AI332" s="106">
        <f>COUNT(C330:AG330)-AI331</f>
        <v>0</v>
      </c>
    </row>
    <row r="333" spans="2:38" ht="13.5" customHeight="1">
      <c r="B333" s="9"/>
      <c r="C333" s="21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F333" s="39"/>
      <c r="AG333" s="88"/>
      <c r="AH333" s="96" t="s">
        <v>29</v>
      </c>
      <c r="AI333" s="106">
        <f>+COUNTIF(C334:AG335,"休")</f>
        <v>0</v>
      </c>
      <c r="AJ333" s="113" t="e">
        <f>IF(AI334&gt;0.285,"",IF(AI333&lt;AI330,"←計画日数が足りません",""))</f>
        <v>#DIV/0!</v>
      </c>
    </row>
    <row r="334" spans="2:38" ht="13.5" customHeight="1">
      <c r="B334" s="10" t="s">
        <v>2</v>
      </c>
      <c r="C334" s="22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F334" s="35"/>
      <c r="AG334" s="89"/>
      <c r="AH334" s="96" t="s">
        <v>30</v>
      </c>
      <c r="AI334" s="107" t="e">
        <f>+AI333/AI332</f>
        <v>#DIV/0!</v>
      </c>
    </row>
    <row r="335" spans="2:38">
      <c r="B335" s="10"/>
      <c r="C335" s="22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F335" s="35"/>
      <c r="AG335" s="89"/>
      <c r="AH335" s="96" t="s">
        <v>7</v>
      </c>
      <c r="AI335" s="106">
        <f>+COUNTA(C336:AG337)</f>
        <v>0</v>
      </c>
    </row>
    <row r="336" spans="2:38">
      <c r="B336" s="11" t="s">
        <v>17</v>
      </c>
      <c r="C336" s="23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90"/>
      <c r="AH336" s="97" t="s">
        <v>31</v>
      </c>
      <c r="AI336" s="108" t="e">
        <f>+AI335/AI332</f>
        <v>#DIV/0!</v>
      </c>
      <c r="AL336" s="2">
        <f>+COUNTIF(C334:AG335,"休")</f>
        <v>0</v>
      </c>
    </row>
    <row r="337" spans="2:38">
      <c r="B337" s="12"/>
      <c r="C337" s="24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91"/>
      <c r="AH337" s="98" t="s">
        <v>6</v>
      </c>
      <c r="AI337" s="109" t="str">
        <f>IF(7&gt;AI332,"対象外",IF(OR(AI335&gt;=AI330,AI336&gt;=0.285),"OK","NG"))</f>
        <v>対象外</v>
      </c>
      <c r="AJ337" s="113" t="str">
        <f>IF(AI337="対象外","←７日間に満たない期間は達成判定の対象外",IF(AI337="NG","←月単位未達成","←月単位達成"))</f>
        <v>←７日間に満たない期間は達成判定の対象外</v>
      </c>
      <c r="AL337" s="114" t="str">
        <f>IF(7&gt;AI332,"対象外",IF(AL336&gt;=AI330,"OK","NG"))</f>
        <v>対象外</v>
      </c>
    </row>
    <row r="338" spans="2:38" hidden="1">
      <c r="B338" s="13" t="s">
        <v>32</v>
      </c>
      <c r="C338" s="25" t="e">
        <f t="shared" ref="C338:AG338" si="195">IF(AND(DAY(C330)&gt;=22,DAY(C330)&lt;=28,C331="土"),1,0)</f>
        <v>#VALUE!</v>
      </c>
      <c r="D338" s="25" t="e">
        <f t="shared" si="195"/>
        <v>#VALUE!</v>
      </c>
      <c r="E338" s="25" t="e">
        <f t="shared" si="195"/>
        <v>#VALUE!</v>
      </c>
      <c r="F338" s="25" t="e">
        <f t="shared" si="195"/>
        <v>#VALUE!</v>
      </c>
      <c r="G338" s="25" t="e">
        <f t="shared" si="195"/>
        <v>#VALUE!</v>
      </c>
      <c r="H338" s="25" t="e">
        <f t="shared" si="195"/>
        <v>#VALUE!</v>
      </c>
      <c r="I338" s="25" t="e">
        <f t="shared" si="195"/>
        <v>#VALUE!</v>
      </c>
      <c r="J338" s="25" t="e">
        <f t="shared" si="195"/>
        <v>#VALUE!</v>
      </c>
      <c r="K338" s="25" t="e">
        <f t="shared" si="195"/>
        <v>#VALUE!</v>
      </c>
      <c r="L338" s="25" t="e">
        <f t="shared" si="195"/>
        <v>#VALUE!</v>
      </c>
      <c r="M338" s="25" t="e">
        <f t="shared" si="195"/>
        <v>#VALUE!</v>
      </c>
      <c r="N338" s="25" t="e">
        <f t="shared" si="195"/>
        <v>#VALUE!</v>
      </c>
      <c r="O338" s="25" t="e">
        <f t="shared" si="195"/>
        <v>#VALUE!</v>
      </c>
      <c r="P338" s="25" t="e">
        <f t="shared" si="195"/>
        <v>#VALUE!</v>
      </c>
      <c r="Q338" s="25" t="e">
        <f t="shared" si="195"/>
        <v>#VALUE!</v>
      </c>
      <c r="R338" s="25" t="e">
        <f t="shared" si="195"/>
        <v>#VALUE!</v>
      </c>
      <c r="S338" s="25" t="e">
        <f t="shared" si="195"/>
        <v>#VALUE!</v>
      </c>
      <c r="T338" s="25" t="e">
        <f t="shared" si="195"/>
        <v>#VALUE!</v>
      </c>
      <c r="U338" s="25" t="e">
        <f t="shared" si="195"/>
        <v>#VALUE!</v>
      </c>
      <c r="V338" s="25" t="e">
        <f t="shared" si="195"/>
        <v>#VALUE!</v>
      </c>
      <c r="W338" s="25" t="e">
        <f t="shared" si="195"/>
        <v>#VALUE!</v>
      </c>
      <c r="X338" s="25" t="e">
        <f t="shared" si="195"/>
        <v>#VALUE!</v>
      </c>
      <c r="Y338" s="25" t="e">
        <f t="shared" si="195"/>
        <v>#VALUE!</v>
      </c>
      <c r="Z338" s="25" t="e">
        <f t="shared" si="195"/>
        <v>#VALUE!</v>
      </c>
      <c r="AA338" s="25" t="e">
        <f t="shared" si="195"/>
        <v>#VALUE!</v>
      </c>
      <c r="AB338" s="25" t="e">
        <f t="shared" si="195"/>
        <v>#VALUE!</v>
      </c>
      <c r="AC338" s="25" t="e">
        <f t="shared" si="195"/>
        <v>#VALUE!</v>
      </c>
      <c r="AD338" s="25" t="e">
        <f t="shared" si="195"/>
        <v>#VALUE!</v>
      </c>
      <c r="AE338" s="25" t="e">
        <f t="shared" si="195"/>
        <v>#VALUE!</v>
      </c>
      <c r="AF338" s="25" t="e">
        <f t="shared" si="195"/>
        <v>#VALUE!</v>
      </c>
      <c r="AG338" s="25" t="e">
        <f t="shared" si="195"/>
        <v>#VALUE!</v>
      </c>
      <c r="AH338" s="99" t="s">
        <v>34</v>
      </c>
      <c r="AI338" s="110">
        <f t="shared" ref="AI338:AI345" si="196">_xlfn.AGGREGATE(9,6,C338:AG338)</f>
        <v>0</v>
      </c>
      <c r="AJ338" s="113"/>
    </row>
    <row r="339" spans="2:38" hidden="1">
      <c r="B339" s="13" t="s">
        <v>13</v>
      </c>
      <c r="C339" s="26" t="e">
        <f t="shared" ref="C339:AG339" si="197">IF(AND(DAY(C330)&gt;=22,DAY(C330)&lt;=28,C331="土",OR(C336="休",C336="雨")),1,0)</f>
        <v>#VALUE!</v>
      </c>
      <c r="D339" s="26" t="e">
        <f t="shared" si="197"/>
        <v>#VALUE!</v>
      </c>
      <c r="E339" s="26" t="e">
        <f t="shared" si="197"/>
        <v>#VALUE!</v>
      </c>
      <c r="F339" s="26" t="e">
        <f t="shared" si="197"/>
        <v>#VALUE!</v>
      </c>
      <c r="G339" s="26" t="e">
        <f t="shared" si="197"/>
        <v>#VALUE!</v>
      </c>
      <c r="H339" s="26" t="e">
        <f t="shared" si="197"/>
        <v>#VALUE!</v>
      </c>
      <c r="I339" s="26" t="e">
        <f t="shared" si="197"/>
        <v>#VALUE!</v>
      </c>
      <c r="J339" s="26" t="e">
        <f t="shared" si="197"/>
        <v>#VALUE!</v>
      </c>
      <c r="K339" s="26" t="e">
        <f t="shared" si="197"/>
        <v>#VALUE!</v>
      </c>
      <c r="L339" s="26" t="e">
        <f t="shared" si="197"/>
        <v>#VALUE!</v>
      </c>
      <c r="M339" s="26" t="e">
        <f t="shared" si="197"/>
        <v>#VALUE!</v>
      </c>
      <c r="N339" s="26" t="e">
        <f t="shared" si="197"/>
        <v>#VALUE!</v>
      </c>
      <c r="O339" s="26" t="e">
        <f t="shared" si="197"/>
        <v>#VALUE!</v>
      </c>
      <c r="P339" s="26" t="e">
        <f t="shared" si="197"/>
        <v>#VALUE!</v>
      </c>
      <c r="Q339" s="26" t="e">
        <f t="shared" si="197"/>
        <v>#VALUE!</v>
      </c>
      <c r="R339" s="26" t="e">
        <f t="shared" si="197"/>
        <v>#VALUE!</v>
      </c>
      <c r="S339" s="26" t="e">
        <f t="shared" si="197"/>
        <v>#VALUE!</v>
      </c>
      <c r="T339" s="26" t="e">
        <f t="shared" si="197"/>
        <v>#VALUE!</v>
      </c>
      <c r="U339" s="26" t="e">
        <f t="shared" si="197"/>
        <v>#VALUE!</v>
      </c>
      <c r="V339" s="26" t="e">
        <f t="shared" si="197"/>
        <v>#VALUE!</v>
      </c>
      <c r="W339" s="26" t="e">
        <f t="shared" si="197"/>
        <v>#VALUE!</v>
      </c>
      <c r="X339" s="26" t="e">
        <f t="shared" si="197"/>
        <v>#VALUE!</v>
      </c>
      <c r="Y339" s="26" t="e">
        <f t="shared" si="197"/>
        <v>#VALUE!</v>
      </c>
      <c r="Z339" s="26" t="e">
        <f t="shared" si="197"/>
        <v>#VALUE!</v>
      </c>
      <c r="AA339" s="26" t="e">
        <f t="shared" si="197"/>
        <v>#VALUE!</v>
      </c>
      <c r="AB339" s="26" t="e">
        <f t="shared" si="197"/>
        <v>#VALUE!</v>
      </c>
      <c r="AC339" s="26" t="e">
        <f t="shared" si="197"/>
        <v>#VALUE!</v>
      </c>
      <c r="AD339" s="26" t="e">
        <f t="shared" si="197"/>
        <v>#VALUE!</v>
      </c>
      <c r="AE339" s="26" t="e">
        <f t="shared" si="197"/>
        <v>#VALUE!</v>
      </c>
      <c r="AF339" s="26" t="e">
        <f t="shared" si="197"/>
        <v>#VALUE!</v>
      </c>
      <c r="AG339" s="26" t="e">
        <f t="shared" si="197"/>
        <v>#VALUE!</v>
      </c>
      <c r="AH339" s="99" t="s">
        <v>35</v>
      </c>
      <c r="AI339" s="110">
        <f t="shared" si="196"/>
        <v>0</v>
      </c>
      <c r="AJ339" s="113"/>
    </row>
    <row r="340" spans="2:38" hidden="1">
      <c r="B340" s="13" t="s">
        <v>37</v>
      </c>
      <c r="C340" s="25" t="e">
        <f t="shared" ref="C340:AG340" si="198">IF(AND(DAY(C330)&gt;=8,DAY(C330)&lt;=14,C331="土"),1,0)</f>
        <v>#VALUE!</v>
      </c>
      <c r="D340" s="25" t="e">
        <f t="shared" si="198"/>
        <v>#VALUE!</v>
      </c>
      <c r="E340" s="25" t="e">
        <f t="shared" si="198"/>
        <v>#VALUE!</v>
      </c>
      <c r="F340" s="25" t="e">
        <f t="shared" si="198"/>
        <v>#VALUE!</v>
      </c>
      <c r="G340" s="25" t="e">
        <f t="shared" si="198"/>
        <v>#VALUE!</v>
      </c>
      <c r="H340" s="25" t="e">
        <f t="shared" si="198"/>
        <v>#VALUE!</v>
      </c>
      <c r="I340" s="25" t="e">
        <f t="shared" si="198"/>
        <v>#VALUE!</v>
      </c>
      <c r="J340" s="25" t="e">
        <f t="shared" si="198"/>
        <v>#VALUE!</v>
      </c>
      <c r="K340" s="25" t="e">
        <f t="shared" si="198"/>
        <v>#VALUE!</v>
      </c>
      <c r="L340" s="25" t="e">
        <f t="shared" si="198"/>
        <v>#VALUE!</v>
      </c>
      <c r="M340" s="25" t="e">
        <f t="shared" si="198"/>
        <v>#VALUE!</v>
      </c>
      <c r="N340" s="25" t="e">
        <f t="shared" si="198"/>
        <v>#VALUE!</v>
      </c>
      <c r="O340" s="25" t="e">
        <f t="shared" si="198"/>
        <v>#VALUE!</v>
      </c>
      <c r="P340" s="25" t="e">
        <f t="shared" si="198"/>
        <v>#VALUE!</v>
      </c>
      <c r="Q340" s="25" t="e">
        <f t="shared" si="198"/>
        <v>#VALUE!</v>
      </c>
      <c r="R340" s="25" t="e">
        <f t="shared" si="198"/>
        <v>#VALUE!</v>
      </c>
      <c r="S340" s="25" t="e">
        <f t="shared" si="198"/>
        <v>#VALUE!</v>
      </c>
      <c r="T340" s="25" t="e">
        <f t="shared" si="198"/>
        <v>#VALUE!</v>
      </c>
      <c r="U340" s="25" t="e">
        <f t="shared" si="198"/>
        <v>#VALUE!</v>
      </c>
      <c r="V340" s="25" t="e">
        <f t="shared" si="198"/>
        <v>#VALUE!</v>
      </c>
      <c r="W340" s="25" t="e">
        <f t="shared" si="198"/>
        <v>#VALUE!</v>
      </c>
      <c r="X340" s="25" t="e">
        <f t="shared" si="198"/>
        <v>#VALUE!</v>
      </c>
      <c r="Y340" s="25" t="e">
        <f t="shared" si="198"/>
        <v>#VALUE!</v>
      </c>
      <c r="Z340" s="25" t="e">
        <f t="shared" si="198"/>
        <v>#VALUE!</v>
      </c>
      <c r="AA340" s="25" t="e">
        <f t="shared" si="198"/>
        <v>#VALUE!</v>
      </c>
      <c r="AB340" s="25" t="e">
        <f t="shared" si="198"/>
        <v>#VALUE!</v>
      </c>
      <c r="AC340" s="25" t="e">
        <f t="shared" si="198"/>
        <v>#VALUE!</v>
      </c>
      <c r="AD340" s="25" t="e">
        <f t="shared" si="198"/>
        <v>#VALUE!</v>
      </c>
      <c r="AE340" s="25" t="e">
        <f t="shared" si="198"/>
        <v>#VALUE!</v>
      </c>
      <c r="AF340" s="25" t="e">
        <f t="shared" si="198"/>
        <v>#VALUE!</v>
      </c>
      <c r="AG340" s="25" t="e">
        <f t="shared" si="198"/>
        <v>#VALUE!</v>
      </c>
      <c r="AH340" s="99" t="s">
        <v>34</v>
      </c>
      <c r="AI340" s="110">
        <f t="shared" si="196"/>
        <v>0</v>
      </c>
      <c r="AJ340" s="113"/>
    </row>
    <row r="341" spans="2:38" hidden="1">
      <c r="B341" s="13" t="s">
        <v>38</v>
      </c>
      <c r="C341" s="26" t="e">
        <f t="shared" ref="C341:AG341" si="199">IF(AND(DAY(C330)&gt;=8,DAY(C330)&lt;=14,C331="土",OR(C336="休",C336="雨")),1,0)</f>
        <v>#VALUE!</v>
      </c>
      <c r="D341" s="26" t="e">
        <f t="shared" si="199"/>
        <v>#VALUE!</v>
      </c>
      <c r="E341" s="26" t="e">
        <f t="shared" si="199"/>
        <v>#VALUE!</v>
      </c>
      <c r="F341" s="26" t="e">
        <f t="shared" si="199"/>
        <v>#VALUE!</v>
      </c>
      <c r="G341" s="26" t="e">
        <f t="shared" si="199"/>
        <v>#VALUE!</v>
      </c>
      <c r="H341" s="26" t="e">
        <f t="shared" si="199"/>
        <v>#VALUE!</v>
      </c>
      <c r="I341" s="26" t="e">
        <f t="shared" si="199"/>
        <v>#VALUE!</v>
      </c>
      <c r="J341" s="26" t="e">
        <f t="shared" si="199"/>
        <v>#VALUE!</v>
      </c>
      <c r="K341" s="26" t="e">
        <f t="shared" si="199"/>
        <v>#VALUE!</v>
      </c>
      <c r="L341" s="26" t="e">
        <f t="shared" si="199"/>
        <v>#VALUE!</v>
      </c>
      <c r="M341" s="26" t="e">
        <f t="shared" si="199"/>
        <v>#VALUE!</v>
      </c>
      <c r="N341" s="26" t="e">
        <f t="shared" si="199"/>
        <v>#VALUE!</v>
      </c>
      <c r="O341" s="26" t="e">
        <f t="shared" si="199"/>
        <v>#VALUE!</v>
      </c>
      <c r="P341" s="26" t="e">
        <f t="shared" si="199"/>
        <v>#VALUE!</v>
      </c>
      <c r="Q341" s="26" t="e">
        <f t="shared" si="199"/>
        <v>#VALUE!</v>
      </c>
      <c r="R341" s="26" t="e">
        <f t="shared" si="199"/>
        <v>#VALUE!</v>
      </c>
      <c r="S341" s="26" t="e">
        <f t="shared" si="199"/>
        <v>#VALUE!</v>
      </c>
      <c r="T341" s="26" t="e">
        <f t="shared" si="199"/>
        <v>#VALUE!</v>
      </c>
      <c r="U341" s="26" t="e">
        <f t="shared" si="199"/>
        <v>#VALUE!</v>
      </c>
      <c r="V341" s="26" t="e">
        <f t="shared" si="199"/>
        <v>#VALUE!</v>
      </c>
      <c r="W341" s="26" t="e">
        <f t="shared" si="199"/>
        <v>#VALUE!</v>
      </c>
      <c r="X341" s="26" t="e">
        <f t="shared" si="199"/>
        <v>#VALUE!</v>
      </c>
      <c r="Y341" s="26" t="e">
        <f t="shared" si="199"/>
        <v>#VALUE!</v>
      </c>
      <c r="Z341" s="26" t="e">
        <f t="shared" si="199"/>
        <v>#VALUE!</v>
      </c>
      <c r="AA341" s="26" t="e">
        <f t="shared" si="199"/>
        <v>#VALUE!</v>
      </c>
      <c r="AB341" s="26" t="e">
        <f t="shared" si="199"/>
        <v>#VALUE!</v>
      </c>
      <c r="AC341" s="26" t="e">
        <f t="shared" si="199"/>
        <v>#VALUE!</v>
      </c>
      <c r="AD341" s="26" t="e">
        <f t="shared" si="199"/>
        <v>#VALUE!</v>
      </c>
      <c r="AE341" s="26" t="e">
        <f t="shared" si="199"/>
        <v>#VALUE!</v>
      </c>
      <c r="AF341" s="26" t="e">
        <f t="shared" si="199"/>
        <v>#VALUE!</v>
      </c>
      <c r="AG341" s="26" t="e">
        <f t="shared" si="199"/>
        <v>#VALUE!</v>
      </c>
      <c r="AH341" s="99" t="s">
        <v>35</v>
      </c>
      <c r="AI341" s="110">
        <f t="shared" si="196"/>
        <v>0</v>
      </c>
      <c r="AJ341" s="113"/>
    </row>
    <row r="342" spans="2:38" hidden="1">
      <c r="B342" s="13" t="s">
        <v>33</v>
      </c>
      <c r="C342" s="25" t="e">
        <f t="shared" ref="C342:AG342" si="200">IF(AND(DAY(C330)&gt;=22,DAY(C330)&lt;=28,C331="日"),1,0)</f>
        <v>#VALUE!</v>
      </c>
      <c r="D342" s="25" t="e">
        <f t="shared" si="200"/>
        <v>#VALUE!</v>
      </c>
      <c r="E342" s="25" t="e">
        <f t="shared" si="200"/>
        <v>#VALUE!</v>
      </c>
      <c r="F342" s="25" t="e">
        <f t="shared" si="200"/>
        <v>#VALUE!</v>
      </c>
      <c r="G342" s="25" t="e">
        <f t="shared" si="200"/>
        <v>#VALUE!</v>
      </c>
      <c r="H342" s="25" t="e">
        <f t="shared" si="200"/>
        <v>#VALUE!</v>
      </c>
      <c r="I342" s="25" t="e">
        <f t="shared" si="200"/>
        <v>#VALUE!</v>
      </c>
      <c r="J342" s="25" t="e">
        <f t="shared" si="200"/>
        <v>#VALUE!</v>
      </c>
      <c r="K342" s="25" t="e">
        <f t="shared" si="200"/>
        <v>#VALUE!</v>
      </c>
      <c r="L342" s="25" t="e">
        <f t="shared" si="200"/>
        <v>#VALUE!</v>
      </c>
      <c r="M342" s="25" t="e">
        <f t="shared" si="200"/>
        <v>#VALUE!</v>
      </c>
      <c r="N342" s="25" t="e">
        <f t="shared" si="200"/>
        <v>#VALUE!</v>
      </c>
      <c r="O342" s="25" t="e">
        <f t="shared" si="200"/>
        <v>#VALUE!</v>
      </c>
      <c r="P342" s="25" t="e">
        <f t="shared" si="200"/>
        <v>#VALUE!</v>
      </c>
      <c r="Q342" s="25" t="e">
        <f t="shared" si="200"/>
        <v>#VALUE!</v>
      </c>
      <c r="R342" s="25" t="e">
        <f t="shared" si="200"/>
        <v>#VALUE!</v>
      </c>
      <c r="S342" s="25" t="e">
        <f t="shared" si="200"/>
        <v>#VALUE!</v>
      </c>
      <c r="T342" s="25" t="e">
        <f t="shared" si="200"/>
        <v>#VALUE!</v>
      </c>
      <c r="U342" s="25" t="e">
        <f t="shared" si="200"/>
        <v>#VALUE!</v>
      </c>
      <c r="V342" s="25" t="e">
        <f t="shared" si="200"/>
        <v>#VALUE!</v>
      </c>
      <c r="W342" s="25" t="e">
        <f t="shared" si="200"/>
        <v>#VALUE!</v>
      </c>
      <c r="X342" s="25" t="e">
        <f t="shared" si="200"/>
        <v>#VALUE!</v>
      </c>
      <c r="Y342" s="25" t="e">
        <f t="shared" si="200"/>
        <v>#VALUE!</v>
      </c>
      <c r="Z342" s="25" t="e">
        <f t="shared" si="200"/>
        <v>#VALUE!</v>
      </c>
      <c r="AA342" s="25" t="e">
        <f t="shared" si="200"/>
        <v>#VALUE!</v>
      </c>
      <c r="AB342" s="25" t="e">
        <f t="shared" si="200"/>
        <v>#VALUE!</v>
      </c>
      <c r="AC342" s="25" t="e">
        <f t="shared" si="200"/>
        <v>#VALUE!</v>
      </c>
      <c r="AD342" s="25" t="e">
        <f t="shared" si="200"/>
        <v>#VALUE!</v>
      </c>
      <c r="AE342" s="25" t="e">
        <f t="shared" si="200"/>
        <v>#VALUE!</v>
      </c>
      <c r="AF342" s="25" t="e">
        <f t="shared" si="200"/>
        <v>#VALUE!</v>
      </c>
      <c r="AG342" s="25" t="e">
        <f t="shared" si="200"/>
        <v>#VALUE!</v>
      </c>
      <c r="AH342" s="99" t="s">
        <v>34</v>
      </c>
      <c r="AI342" s="110">
        <f t="shared" si="196"/>
        <v>0</v>
      </c>
      <c r="AJ342" s="113"/>
    </row>
    <row r="343" spans="2:38" hidden="1">
      <c r="B343" s="13" t="s">
        <v>39</v>
      </c>
      <c r="C343" s="26" t="e">
        <f t="shared" ref="C343:AG343" si="201">IF(AND(DAY(C330)&gt;=22,DAY(C330)&lt;=28,C331="日",OR(C336="休",C336="雨")),1,0)</f>
        <v>#VALUE!</v>
      </c>
      <c r="D343" s="26" t="e">
        <f t="shared" si="201"/>
        <v>#VALUE!</v>
      </c>
      <c r="E343" s="26" t="e">
        <f t="shared" si="201"/>
        <v>#VALUE!</v>
      </c>
      <c r="F343" s="26" t="e">
        <f t="shared" si="201"/>
        <v>#VALUE!</v>
      </c>
      <c r="G343" s="26" t="e">
        <f t="shared" si="201"/>
        <v>#VALUE!</v>
      </c>
      <c r="H343" s="26" t="e">
        <f t="shared" si="201"/>
        <v>#VALUE!</v>
      </c>
      <c r="I343" s="26" t="e">
        <f t="shared" si="201"/>
        <v>#VALUE!</v>
      </c>
      <c r="J343" s="26" t="e">
        <f t="shared" si="201"/>
        <v>#VALUE!</v>
      </c>
      <c r="K343" s="26" t="e">
        <f t="shared" si="201"/>
        <v>#VALUE!</v>
      </c>
      <c r="L343" s="26" t="e">
        <f t="shared" si="201"/>
        <v>#VALUE!</v>
      </c>
      <c r="M343" s="26" t="e">
        <f t="shared" si="201"/>
        <v>#VALUE!</v>
      </c>
      <c r="N343" s="26" t="e">
        <f t="shared" si="201"/>
        <v>#VALUE!</v>
      </c>
      <c r="O343" s="26" t="e">
        <f t="shared" si="201"/>
        <v>#VALUE!</v>
      </c>
      <c r="P343" s="26" t="e">
        <f t="shared" si="201"/>
        <v>#VALUE!</v>
      </c>
      <c r="Q343" s="26" t="e">
        <f t="shared" si="201"/>
        <v>#VALUE!</v>
      </c>
      <c r="R343" s="26" t="e">
        <f t="shared" si="201"/>
        <v>#VALUE!</v>
      </c>
      <c r="S343" s="26" t="e">
        <f t="shared" si="201"/>
        <v>#VALUE!</v>
      </c>
      <c r="T343" s="26" t="e">
        <f t="shared" si="201"/>
        <v>#VALUE!</v>
      </c>
      <c r="U343" s="26" t="e">
        <f t="shared" si="201"/>
        <v>#VALUE!</v>
      </c>
      <c r="V343" s="26" t="e">
        <f t="shared" si="201"/>
        <v>#VALUE!</v>
      </c>
      <c r="W343" s="26" t="e">
        <f t="shared" si="201"/>
        <v>#VALUE!</v>
      </c>
      <c r="X343" s="26" t="e">
        <f t="shared" si="201"/>
        <v>#VALUE!</v>
      </c>
      <c r="Y343" s="26" t="e">
        <f t="shared" si="201"/>
        <v>#VALUE!</v>
      </c>
      <c r="Z343" s="26" t="e">
        <f t="shared" si="201"/>
        <v>#VALUE!</v>
      </c>
      <c r="AA343" s="26" t="e">
        <f t="shared" si="201"/>
        <v>#VALUE!</v>
      </c>
      <c r="AB343" s="26" t="e">
        <f t="shared" si="201"/>
        <v>#VALUE!</v>
      </c>
      <c r="AC343" s="26" t="e">
        <f t="shared" si="201"/>
        <v>#VALUE!</v>
      </c>
      <c r="AD343" s="26" t="e">
        <f t="shared" si="201"/>
        <v>#VALUE!</v>
      </c>
      <c r="AE343" s="26" t="e">
        <f t="shared" si="201"/>
        <v>#VALUE!</v>
      </c>
      <c r="AF343" s="26" t="e">
        <f t="shared" si="201"/>
        <v>#VALUE!</v>
      </c>
      <c r="AG343" s="26" t="e">
        <f t="shared" si="201"/>
        <v>#VALUE!</v>
      </c>
      <c r="AH343" s="99" t="s">
        <v>35</v>
      </c>
      <c r="AI343" s="110">
        <f t="shared" si="196"/>
        <v>0</v>
      </c>
      <c r="AJ343" s="113"/>
    </row>
    <row r="344" spans="2:38" hidden="1">
      <c r="B344" s="13" t="s">
        <v>40</v>
      </c>
      <c r="C344" s="25" t="e">
        <f t="shared" ref="C344:AG344" si="202">IF(AND(DAY(C330)&gt;=8,DAY(C330)&lt;=14,C331="日"),1,0)</f>
        <v>#VALUE!</v>
      </c>
      <c r="D344" s="25" t="e">
        <f t="shared" si="202"/>
        <v>#VALUE!</v>
      </c>
      <c r="E344" s="25" t="e">
        <f t="shared" si="202"/>
        <v>#VALUE!</v>
      </c>
      <c r="F344" s="25" t="e">
        <f t="shared" si="202"/>
        <v>#VALUE!</v>
      </c>
      <c r="G344" s="25" t="e">
        <f t="shared" si="202"/>
        <v>#VALUE!</v>
      </c>
      <c r="H344" s="25" t="e">
        <f t="shared" si="202"/>
        <v>#VALUE!</v>
      </c>
      <c r="I344" s="25" t="e">
        <f t="shared" si="202"/>
        <v>#VALUE!</v>
      </c>
      <c r="J344" s="25" t="e">
        <f t="shared" si="202"/>
        <v>#VALUE!</v>
      </c>
      <c r="K344" s="25" t="e">
        <f t="shared" si="202"/>
        <v>#VALUE!</v>
      </c>
      <c r="L344" s="25" t="e">
        <f t="shared" si="202"/>
        <v>#VALUE!</v>
      </c>
      <c r="M344" s="25" t="e">
        <f t="shared" si="202"/>
        <v>#VALUE!</v>
      </c>
      <c r="N344" s="25" t="e">
        <f t="shared" si="202"/>
        <v>#VALUE!</v>
      </c>
      <c r="O344" s="25" t="e">
        <f t="shared" si="202"/>
        <v>#VALUE!</v>
      </c>
      <c r="P344" s="25" t="e">
        <f t="shared" si="202"/>
        <v>#VALUE!</v>
      </c>
      <c r="Q344" s="25" t="e">
        <f t="shared" si="202"/>
        <v>#VALUE!</v>
      </c>
      <c r="R344" s="25" t="e">
        <f t="shared" si="202"/>
        <v>#VALUE!</v>
      </c>
      <c r="S344" s="25" t="e">
        <f t="shared" si="202"/>
        <v>#VALUE!</v>
      </c>
      <c r="T344" s="25" t="e">
        <f t="shared" si="202"/>
        <v>#VALUE!</v>
      </c>
      <c r="U344" s="25" t="e">
        <f t="shared" si="202"/>
        <v>#VALUE!</v>
      </c>
      <c r="V344" s="25" t="e">
        <f t="shared" si="202"/>
        <v>#VALUE!</v>
      </c>
      <c r="W344" s="25" t="e">
        <f t="shared" si="202"/>
        <v>#VALUE!</v>
      </c>
      <c r="X344" s="25" t="e">
        <f t="shared" si="202"/>
        <v>#VALUE!</v>
      </c>
      <c r="Y344" s="25" t="e">
        <f t="shared" si="202"/>
        <v>#VALUE!</v>
      </c>
      <c r="Z344" s="25" t="e">
        <f t="shared" si="202"/>
        <v>#VALUE!</v>
      </c>
      <c r="AA344" s="25" t="e">
        <f t="shared" si="202"/>
        <v>#VALUE!</v>
      </c>
      <c r="AB344" s="25" t="e">
        <f t="shared" si="202"/>
        <v>#VALUE!</v>
      </c>
      <c r="AC344" s="25" t="e">
        <f t="shared" si="202"/>
        <v>#VALUE!</v>
      </c>
      <c r="AD344" s="25" t="e">
        <f t="shared" si="202"/>
        <v>#VALUE!</v>
      </c>
      <c r="AE344" s="25" t="e">
        <f t="shared" si="202"/>
        <v>#VALUE!</v>
      </c>
      <c r="AF344" s="25" t="e">
        <f t="shared" si="202"/>
        <v>#VALUE!</v>
      </c>
      <c r="AG344" s="25" t="e">
        <f t="shared" si="202"/>
        <v>#VALUE!</v>
      </c>
      <c r="AH344" s="99" t="s">
        <v>34</v>
      </c>
      <c r="AI344" s="110">
        <f t="shared" si="196"/>
        <v>0</v>
      </c>
      <c r="AJ344" s="113"/>
    </row>
    <row r="345" spans="2:38" hidden="1">
      <c r="B345" s="13" t="s">
        <v>41</v>
      </c>
      <c r="C345" s="26" t="e">
        <f t="shared" ref="C345:AG345" si="203">IF(AND(DAY(C330)&gt;=8,DAY(C330)&lt;=14,C331="日",OR(C336="休",C336="雨")),1,0)</f>
        <v>#VALUE!</v>
      </c>
      <c r="D345" s="26" t="e">
        <f t="shared" si="203"/>
        <v>#VALUE!</v>
      </c>
      <c r="E345" s="26" t="e">
        <f t="shared" si="203"/>
        <v>#VALUE!</v>
      </c>
      <c r="F345" s="26" t="e">
        <f t="shared" si="203"/>
        <v>#VALUE!</v>
      </c>
      <c r="G345" s="26" t="e">
        <f t="shared" si="203"/>
        <v>#VALUE!</v>
      </c>
      <c r="H345" s="26" t="e">
        <f t="shared" si="203"/>
        <v>#VALUE!</v>
      </c>
      <c r="I345" s="26" t="e">
        <f t="shared" si="203"/>
        <v>#VALUE!</v>
      </c>
      <c r="J345" s="26" t="e">
        <f t="shared" si="203"/>
        <v>#VALUE!</v>
      </c>
      <c r="K345" s="26" t="e">
        <f t="shared" si="203"/>
        <v>#VALUE!</v>
      </c>
      <c r="L345" s="26" t="e">
        <f t="shared" si="203"/>
        <v>#VALUE!</v>
      </c>
      <c r="M345" s="26" t="e">
        <f t="shared" si="203"/>
        <v>#VALUE!</v>
      </c>
      <c r="N345" s="26" t="e">
        <f t="shared" si="203"/>
        <v>#VALUE!</v>
      </c>
      <c r="O345" s="26" t="e">
        <f t="shared" si="203"/>
        <v>#VALUE!</v>
      </c>
      <c r="P345" s="26" t="e">
        <f t="shared" si="203"/>
        <v>#VALUE!</v>
      </c>
      <c r="Q345" s="26" t="e">
        <f t="shared" si="203"/>
        <v>#VALUE!</v>
      </c>
      <c r="R345" s="26" t="e">
        <f t="shared" si="203"/>
        <v>#VALUE!</v>
      </c>
      <c r="S345" s="26" t="e">
        <f t="shared" si="203"/>
        <v>#VALUE!</v>
      </c>
      <c r="T345" s="26" t="e">
        <f t="shared" si="203"/>
        <v>#VALUE!</v>
      </c>
      <c r="U345" s="26" t="e">
        <f t="shared" si="203"/>
        <v>#VALUE!</v>
      </c>
      <c r="V345" s="26" t="e">
        <f t="shared" si="203"/>
        <v>#VALUE!</v>
      </c>
      <c r="W345" s="26" t="e">
        <f t="shared" si="203"/>
        <v>#VALUE!</v>
      </c>
      <c r="X345" s="26" t="e">
        <f t="shared" si="203"/>
        <v>#VALUE!</v>
      </c>
      <c r="Y345" s="26" t="e">
        <f t="shared" si="203"/>
        <v>#VALUE!</v>
      </c>
      <c r="Z345" s="26" t="e">
        <f t="shared" si="203"/>
        <v>#VALUE!</v>
      </c>
      <c r="AA345" s="26" t="e">
        <f t="shared" si="203"/>
        <v>#VALUE!</v>
      </c>
      <c r="AB345" s="26" t="e">
        <f t="shared" si="203"/>
        <v>#VALUE!</v>
      </c>
      <c r="AC345" s="26" t="e">
        <f t="shared" si="203"/>
        <v>#VALUE!</v>
      </c>
      <c r="AD345" s="26" t="e">
        <f t="shared" si="203"/>
        <v>#VALUE!</v>
      </c>
      <c r="AE345" s="26" t="e">
        <f t="shared" si="203"/>
        <v>#VALUE!</v>
      </c>
      <c r="AF345" s="26" t="e">
        <f t="shared" si="203"/>
        <v>#VALUE!</v>
      </c>
      <c r="AG345" s="26" t="e">
        <f t="shared" si="203"/>
        <v>#VALUE!</v>
      </c>
      <c r="AH345" s="99" t="s">
        <v>35</v>
      </c>
      <c r="AI345" s="110">
        <f t="shared" si="196"/>
        <v>0</v>
      </c>
      <c r="AJ345" s="113"/>
    </row>
    <row r="347" spans="2:38">
      <c r="C347" s="2" t="e">
        <f>YEAR(C350)</f>
        <v>#VALUE!</v>
      </c>
      <c r="D347" s="2" t="e">
        <f>MONTH(C350)</f>
        <v>#VALUE!</v>
      </c>
    </row>
    <row r="348" spans="2:38">
      <c r="B348" s="14" t="s">
        <v>1</v>
      </c>
      <c r="C348" s="28" t="e">
        <f>C350</f>
        <v>#VALUE!</v>
      </c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03"/>
    </row>
    <row r="349" spans="2:38" hidden="1">
      <c r="B349" s="15"/>
      <c r="C349" s="29" t="e">
        <f>DATE($C347,$D347,1)</f>
        <v>#VALUE!</v>
      </c>
      <c r="D349" s="29" t="e">
        <f t="shared" ref="D349:AG349" si="204">C349+1</f>
        <v>#VALUE!</v>
      </c>
      <c r="E349" s="29" t="e">
        <f t="shared" si="204"/>
        <v>#VALUE!</v>
      </c>
      <c r="F349" s="29" t="e">
        <f t="shared" si="204"/>
        <v>#VALUE!</v>
      </c>
      <c r="G349" s="29" t="e">
        <f t="shared" si="204"/>
        <v>#VALUE!</v>
      </c>
      <c r="H349" s="29" t="e">
        <f t="shared" si="204"/>
        <v>#VALUE!</v>
      </c>
      <c r="I349" s="29" t="e">
        <f t="shared" si="204"/>
        <v>#VALUE!</v>
      </c>
      <c r="J349" s="29" t="e">
        <f t="shared" si="204"/>
        <v>#VALUE!</v>
      </c>
      <c r="K349" s="29" t="e">
        <f t="shared" si="204"/>
        <v>#VALUE!</v>
      </c>
      <c r="L349" s="29" t="e">
        <f t="shared" si="204"/>
        <v>#VALUE!</v>
      </c>
      <c r="M349" s="29" t="e">
        <f t="shared" si="204"/>
        <v>#VALUE!</v>
      </c>
      <c r="N349" s="29" t="e">
        <f t="shared" si="204"/>
        <v>#VALUE!</v>
      </c>
      <c r="O349" s="29" t="e">
        <f t="shared" si="204"/>
        <v>#VALUE!</v>
      </c>
      <c r="P349" s="29" t="e">
        <f t="shared" si="204"/>
        <v>#VALUE!</v>
      </c>
      <c r="Q349" s="29" t="e">
        <f t="shared" si="204"/>
        <v>#VALUE!</v>
      </c>
      <c r="R349" s="29" t="e">
        <f t="shared" si="204"/>
        <v>#VALUE!</v>
      </c>
      <c r="S349" s="29" t="e">
        <f t="shared" si="204"/>
        <v>#VALUE!</v>
      </c>
      <c r="T349" s="29" t="e">
        <f t="shared" si="204"/>
        <v>#VALUE!</v>
      </c>
      <c r="U349" s="29" t="e">
        <f t="shared" si="204"/>
        <v>#VALUE!</v>
      </c>
      <c r="V349" s="29" t="e">
        <f t="shared" si="204"/>
        <v>#VALUE!</v>
      </c>
      <c r="W349" s="29" t="e">
        <f t="shared" si="204"/>
        <v>#VALUE!</v>
      </c>
      <c r="X349" s="29" t="e">
        <f t="shared" si="204"/>
        <v>#VALUE!</v>
      </c>
      <c r="Y349" s="29" t="e">
        <f t="shared" si="204"/>
        <v>#VALUE!</v>
      </c>
      <c r="Z349" s="29" t="e">
        <f t="shared" si="204"/>
        <v>#VALUE!</v>
      </c>
      <c r="AA349" s="29" t="e">
        <f t="shared" si="204"/>
        <v>#VALUE!</v>
      </c>
      <c r="AB349" s="29" t="e">
        <f t="shared" si="204"/>
        <v>#VALUE!</v>
      </c>
      <c r="AC349" s="29" t="e">
        <f t="shared" si="204"/>
        <v>#VALUE!</v>
      </c>
      <c r="AD349" s="29" t="e">
        <f t="shared" si="204"/>
        <v>#VALUE!</v>
      </c>
      <c r="AE349" s="29" t="e">
        <f t="shared" si="204"/>
        <v>#VALUE!</v>
      </c>
      <c r="AF349" s="29" t="e">
        <f t="shared" si="204"/>
        <v>#VALUE!</v>
      </c>
      <c r="AG349" s="29" t="e">
        <f t="shared" si="204"/>
        <v>#VALUE!</v>
      </c>
      <c r="AH349" s="100"/>
      <c r="AI349" s="111"/>
    </row>
    <row r="350" spans="2:38">
      <c r="B350" s="16" t="s">
        <v>24</v>
      </c>
      <c r="C350" s="30" t="e">
        <f>IF(EDATE(C329,1)&gt;$G$5,"",EDATE(C329,1))</f>
        <v>#VALUE!</v>
      </c>
      <c r="D350" s="29" t="e">
        <f t="shared" ref="D350:AG350" si="205">IF(D349&gt;$G$5,"",IF(C350=EOMONTH(DATE($C347,$D347,1),0),"",IF(C350="","",C350+1)))</f>
        <v>#VALUE!</v>
      </c>
      <c r="E350" s="29" t="e">
        <f t="shared" si="205"/>
        <v>#VALUE!</v>
      </c>
      <c r="F350" s="29" t="e">
        <f t="shared" si="205"/>
        <v>#VALUE!</v>
      </c>
      <c r="G350" s="29" t="e">
        <f t="shared" si="205"/>
        <v>#VALUE!</v>
      </c>
      <c r="H350" s="29" t="e">
        <f t="shared" si="205"/>
        <v>#VALUE!</v>
      </c>
      <c r="I350" s="29" t="e">
        <f t="shared" si="205"/>
        <v>#VALUE!</v>
      </c>
      <c r="J350" s="29" t="e">
        <f t="shared" si="205"/>
        <v>#VALUE!</v>
      </c>
      <c r="K350" s="29" t="e">
        <f t="shared" si="205"/>
        <v>#VALUE!</v>
      </c>
      <c r="L350" s="29" t="e">
        <f t="shared" si="205"/>
        <v>#VALUE!</v>
      </c>
      <c r="M350" s="29" t="e">
        <f t="shared" si="205"/>
        <v>#VALUE!</v>
      </c>
      <c r="N350" s="29" t="e">
        <f t="shared" si="205"/>
        <v>#VALUE!</v>
      </c>
      <c r="O350" s="29" t="e">
        <f t="shared" si="205"/>
        <v>#VALUE!</v>
      </c>
      <c r="P350" s="29" t="e">
        <f t="shared" si="205"/>
        <v>#VALUE!</v>
      </c>
      <c r="Q350" s="29" t="e">
        <f t="shared" si="205"/>
        <v>#VALUE!</v>
      </c>
      <c r="R350" s="29" t="e">
        <f t="shared" si="205"/>
        <v>#VALUE!</v>
      </c>
      <c r="S350" s="29" t="e">
        <f t="shared" si="205"/>
        <v>#VALUE!</v>
      </c>
      <c r="T350" s="29" t="e">
        <f t="shared" si="205"/>
        <v>#VALUE!</v>
      </c>
      <c r="U350" s="29" t="e">
        <f t="shared" si="205"/>
        <v>#VALUE!</v>
      </c>
      <c r="V350" s="29" t="e">
        <f t="shared" si="205"/>
        <v>#VALUE!</v>
      </c>
      <c r="W350" s="29" t="e">
        <f t="shared" si="205"/>
        <v>#VALUE!</v>
      </c>
      <c r="X350" s="29" t="e">
        <f t="shared" si="205"/>
        <v>#VALUE!</v>
      </c>
      <c r="Y350" s="29" t="e">
        <f t="shared" si="205"/>
        <v>#VALUE!</v>
      </c>
      <c r="Z350" s="29" t="e">
        <f t="shared" si="205"/>
        <v>#VALUE!</v>
      </c>
      <c r="AA350" s="29" t="e">
        <f t="shared" si="205"/>
        <v>#VALUE!</v>
      </c>
      <c r="AB350" s="29" t="e">
        <f t="shared" si="205"/>
        <v>#VALUE!</v>
      </c>
      <c r="AC350" s="29" t="e">
        <f t="shared" si="205"/>
        <v>#VALUE!</v>
      </c>
      <c r="AD350" s="29" t="e">
        <f t="shared" si="205"/>
        <v>#VALUE!</v>
      </c>
      <c r="AE350" s="29" t="e">
        <f t="shared" si="205"/>
        <v>#VALUE!</v>
      </c>
      <c r="AF350" s="29" t="e">
        <f t="shared" si="205"/>
        <v>#VALUE!</v>
      </c>
      <c r="AG350" s="29" t="e">
        <f t="shared" si="205"/>
        <v>#VALUE!</v>
      </c>
      <c r="AH350" s="95" t="s">
        <v>25</v>
      </c>
      <c r="AI350" s="105">
        <f>+COUNTIFS(C351:AG351,"土",C352:AG352,"")+COUNTIFS(C351:AG351,"日",C352:AG352,"")</f>
        <v>0</v>
      </c>
    </row>
    <row r="351" spans="2:38">
      <c r="B351" s="7" t="s">
        <v>26</v>
      </c>
      <c r="C351" s="20" t="str">
        <f t="shared" ref="C351:AG351" si="206">IFERROR(TEXT(WEEKDAY(+C350),"aaa"),"")</f>
        <v/>
      </c>
      <c r="D351" s="20" t="str">
        <f t="shared" si="206"/>
        <v/>
      </c>
      <c r="E351" s="20" t="str">
        <f t="shared" si="206"/>
        <v/>
      </c>
      <c r="F351" s="20" t="str">
        <f t="shared" si="206"/>
        <v/>
      </c>
      <c r="G351" s="20" t="str">
        <f t="shared" si="206"/>
        <v/>
      </c>
      <c r="H351" s="20" t="str">
        <f t="shared" si="206"/>
        <v/>
      </c>
      <c r="I351" s="20" t="str">
        <f t="shared" si="206"/>
        <v/>
      </c>
      <c r="J351" s="20" t="str">
        <f t="shared" si="206"/>
        <v/>
      </c>
      <c r="K351" s="20" t="str">
        <f t="shared" si="206"/>
        <v/>
      </c>
      <c r="L351" s="20" t="str">
        <f t="shared" si="206"/>
        <v/>
      </c>
      <c r="M351" s="20" t="str">
        <f t="shared" si="206"/>
        <v/>
      </c>
      <c r="N351" s="20" t="str">
        <f t="shared" si="206"/>
        <v/>
      </c>
      <c r="O351" s="20" t="str">
        <f t="shared" si="206"/>
        <v/>
      </c>
      <c r="P351" s="20" t="str">
        <f t="shared" si="206"/>
        <v/>
      </c>
      <c r="Q351" s="20" t="str">
        <f t="shared" si="206"/>
        <v/>
      </c>
      <c r="R351" s="20" t="str">
        <f t="shared" si="206"/>
        <v/>
      </c>
      <c r="S351" s="20" t="str">
        <f t="shared" si="206"/>
        <v/>
      </c>
      <c r="T351" s="20" t="str">
        <f t="shared" si="206"/>
        <v/>
      </c>
      <c r="U351" s="20" t="str">
        <f t="shared" si="206"/>
        <v/>
      </c>
      <c r="V351" s="20" t="str">
        <f t="shared" si="206"/>
        <v/>
      </c>
      <c r="W351" s="20" t="str">
        <f t="shared" si="206"/>
        <v/>
      </c>
      <c r="X351" s="20" t="str">
        <f t="shared" si="206"/>
        <v/>
      </c>
      <c r="Y351" s="20" t="str">
        <f t="shared" si="206"/>
        <v/>
      </c>
      <c r="Z351" s="20" t="str">
        <f t="shared" si="206"/>
        <v/>
      </c>
      <c r="AA351" s="20" t="str">
        <f t="shared" si="206"/>
        <v/>
      </c>
      <c r="AB351" s="20" t="str">
        <f t="shared" si="206"/>
        <v/>
      </c>
      <c r="AC351" s="20" t="str">
        <f t="shared" si="206"/>
        <v/>
      </c>
      <c r="AD351" s="20" t="str">
        <f t="shared" si="206"/>
        <v/>
      </c>
      <c r="AE351" s="20" t="str">
        <f t="shared" si="206"/>
        <v/>
      </c>
      <c r="AF351" s="20" t="str">
        <f t="shared" si="206"/>
        <v/>
      </c>
      <c r="AG351" s="20" t="str">
        <f t="shared" si="206"/>
        <v/>
      </c>
      <c r="AH351" s="95" t="s">
        <v>12</v>
      </c>
      <c r="AI351" s="105">
        <f>+COUNTIF(C352:AG352,"夏休")+COUNTIF(C352:AG352,"冬休")+COUNTIF(C352:AG352,"中止")</f>
        <v>0</v>
      </c>
    </row>
    <row r="352" spans="2:38" ht="13.5" customHeight="1">
      <c r="B352" s="8" t="s">
        <v>27</v>
      </c>
      <c r="C352" s="21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39"/>
      <c r="AG352" s="88"/>
      <c r="AH352" s="96" t="s">
        <v>4</v>
      </c>
      <c r="AI352" s="106">
        <f>COUNT(C350:AG350)-AI351</f>
        <v>0</v>
      </c>
    </row>
    <row r="353" spans="2:38" ht="13.5" customHeight="1">
      <c r="B353" s="9"/>
      <c r="C353" s="21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  <c r="AG353" s="88"/>
      <c r="AH353" s="96" t="s">
        <v>29</v>
      </c>
      <c r="AI353" s="106">
        <f>+COUNTIF(C354:AG355,"休")</f>
        <v>0</v>
      </c>
      <c r="AJ353" s="113" t="e">
        <f>IF(AI354&gt;0.285,"",IF(AI353&lt;AI350,"←計画日数が足りません",""))</f>
        <v>#DIV/0!</v>
      </c>
    </row>
    <row r="354" spans="2:38" ht="13.5" customHeight="1">
      <c r="B354" s="10" t="s">
        <v>2</v>
      </c>
      <c r="C354" s="22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F354" s="35"/>
      <c r="AG354" s="89"/>
      <c r="AH354" s="96" t="s">
        <v>30</v>
      </c>
      <c r="AI354" s="107" t="e">
        <f>+AI353/AI352</f>
        <v>#DIV/0!</v>
      </c>
    </row>
    <row r="355" spans="2:38">
      <c r="B355" s="10"/>
      <c r="C355" s="22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F355" s="35"/>
      <c r="AG355" s="89"/>
      <c r="AH355" s="96" t="s">
        <v>7</v>
      </c>
      <c r="AI355" s="106">
        <f>+COUNTA(C356:AG357)</f>
        <v>0</v>
      </c>
    </row>
    <row r="356" spans="2:38">
      <c r="B356" s="11" t="s">
        <v>17</v>
      </c>
      <c r="C356" s="23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90"/>
      <c r="AH356" s="97" t="s">
        <v>31</v>
      </c>
      <c r="AI356" s="108" t="e">
        <f>+AI355/AI352</f>
        <v>#DIV/0!</v>
      </c>
      <c r="AL356" s="2">
        <f>+COUNTIF(C354:AG355,"休")</f>
        <v>0</v>
      </c>
    </row>
    <row r="357" spans="2:38">
      <c r="B357" s="12"/>
      <c r="C357" s="24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91"/>
      <c r="AH357" s="98" t="s">
        <v>6</v>
      </c>
      <c r="AI357" s="109" t="str">
        <f>IF(7&gt;AI352,"対象外",IF(OR(AI356&gt;=0.285,AI355&gt;=AI350),"OK","NG"))</f>
        <v>対象外</v>
      </c>
      <c r="AJ357" s="113" t="str">
        <f>IF(AI357="対象外","←７日間に満たない期間は達成判定の対象外",IF(AI357="NG","←月単位未達成","←月単位達成"))</f>
        <v>←７日間に満たない期間は達成判定の対象外</v>
      </c>
      <c r="AL357" s="114" t="str">
        <f>IF(7&gt;AI352,"対象外",IF(AL356&gt;=AI350,"OK","NG"))</f>
        <v>対象外</v>
      </c>
    </row>
    <row r="358" spans="2:38" hidden="1">
      <c r="B358" s="13" t="s">
        <v>32</v>
      </c>
      <c r="C358" s="25" t="e">
        <f t="shared" ref="C358:AG358" si="207">IF(AND(DAY(C350)&gt;=22,DAY(C350)&lt;=28,C351="土"),1,0)</f>
        <v>#VALUE!</v>
      </c>
      <c r="D358" s="25" t="e">
        <f t="shared" si="207"/>
        <v>#VALUE!</v>
      </c>
      <c r="E358" s="25" t="e">
        <f t="shared" si="207"/>
        <v>#VALUE!</v>
      </c>
      <c r="F358" s="25" t="e">
        <f t="shared" si="207"/>
        <v>#VALUE!</v>
      </c>
      <c r="G358" s="25" t="e">
        <f t="shared" si="207"/>
        <v>#VALUE!</v>
      </c>
      <c r="H358" s="25" t="e">
        <f t="shared" si="207"/>
        <v>#VALUE!</v>
      </c>
      <c r="I358" s="25" t="e">
        <f t="shared" si="207"/>
        <v>#VALUE!</v>
      </c>
      <c r="J358" s="25" t="e">
        <f t="shared" si="207"/>
        <v>#VALUE!</v>
      </c>
      <c r="K358" s="25" t="e">
        <f t="shared" si="207"/>
        <v>#VALUE!</v>
      </c>
      <c r="L358" s="25" t="e">
        <f t="shared" si="207"/>
        <v>#VALUE!</v>
      </c>
      <c r="M358" s="25" t="e">
        <f t="shared" si="207"/>
        <v>#VALUE!</v>
      </c>
      <c r="N358" s="25" t="e">
        <f t="shared" si="207"/>
        <v>#VALUE!</v>
      </c>
      <c r="O358" s="25" t="e">
        <f t="shared" si="207"/>
        <v>#VALUE!</v>
      </c>
      <c r="P358" s="25" t="e">
        <f t="shared" si="207"/>
        <v>#VALUE!</v>
      </c>
      <c r="Q358" s="25" t="e">
        <f t="shared" si="207"/>
        <v>#VALUE!</v>
      </c>
      <c r="R358" s="25" t="e">
        <f t="shared" si="207"/>
        <v>#VALUE!</v>
      </c>
      <c r="S358" s="25" t="e">
        <f t="shared" si="207"/>
        <v>#VALUE!</v>
      </c>
      <c r="T358" s="25" t="e">
        <f t="shared" si="207"/>
        <v>#VALUE!</v>
      </c>
      <c r="U358" s="25" t="e">
        <f t="shared" si="207"/>
        <v>#VALUE!</v>
      </c>
      <c r="V358" s="25" t="e">
        <f t="shared" si="207"/>
        <v>#VALUE!</v>
      </c>
      <c r="W358" s="25" t="e">
        <f t="shared" si="207"/>
        <v>#VALUE!</v>
      </c>
      <c r="X358" s="25" t="e">
        <f t="shared" si="207"/>
        <v>#VALUE!</v>
      </c>
      <c r="Y358" s="25" t="e">
        <f t="shared" si="207"/>
        <v>#VALUE!</v>
      </c>
      <c r="Z358" s="25" t="e">
        <f t="shared" si="207"/>
        <v>#VALUE!</v>
      </c>
      <c r="AA358" s="25" t="e">
        <f t="shared" si="207"/>
        <v>#VALUE!</v>
      </c>
      <c r="AB358" s="25" t="e">
        <f t="shared" si="207"/>
        <v>#VALUE!</v>
      </c>
      <c r="AC358" s="25" t="e">
        <f t="shared" si="207"/>
        <v>#VALUE!</v>
      </c>
      <c r="AD358" s="25" t="e">
        <f t="shared" si="207"/>
        <v>#VALUE!</v>
      </c>
      <c r="AE358" s="25" t="e">
        <f t="shared" si="207"/>
        <v>#VALUE!</v>
      </c>
      <c r="AF358" s="25" t="e">
        <f t="shared" si="207"/>
        <v>#VALUE!</v>
      </c>
      <c r="AG358" s="25" t="e">
        <f t="shared" si="207"/>
        <v>#VALUE!</v>
      </c>
      <c r="AH358" s="99" t="s">
        <v>34</v>
      </c>
      <c r="AI358" s="110">
        <f t="shared" ref="AI358:AI365" si="208">_xlfn.AGGREGATE(9,6,C358:AG358)</f>
        <v>0</v>
      </c>
      <c r="AJ358" s="113"/>
    </row>
    <row r="359" spans="2:38" hidden="1">
      <c r="B359" s="13" t="s">
        <v>13</v>
      </c>
      <c r="C359" s="26" t="e">
        <f t="shared" ref="C359:AG359" si="209">IF(AND(DAY(C350)&gt;=22,DAY(C350)&lt;=28,C351="土",OR(C356="休",C356="雨")),1,0)</f>
        <v>#VALUE!</v>
      </c>
      <c r="D359" s="26" t="e">
        <f t="shared" si="209"/>
        <v>#VALUE!</v>
      </c>
      <c r="E359" s="26" t="e">
        <f t="shared" si="209"/>
        <v>#VALUE!</v>
      </c>
      <c r="F359" s="26" t="e">
        <f t="shared" si="209"/>
        <v>#VALUE!</v>
      </c>
      <c r="G359" s="26" t="e">
        <f t="shared" si="209"/>
        <v>#VALUE!</v>
      </c>
      <c r="H359" s="26" t="e">
        <f t="shared" si="209"/>
        <v>#VALUE!</v>
      </c>
      <c r="I359" s="26" t="e">
        <f t="shared" si="209"/>
        <v>#VALUE!</v>
      </c>
      <c r="J359" s="26" t="e">
        <f t="shared" si="209"/>
        <v>#VALUE!</v>
      </c>
      <c r="K359" s="26" t="e">
        <f t="shared" si="209"/>
        <v>#VALUE!</v>
      </c>
      <c r="L359" s="26" t="e">
        <f t="shared" si="209"/>
        <v>#VALUE!</v>
      </c>
      <c r="M359" s="26" t="e">
        <f t="shared" si="209"/>
        <v>#VALUE!</v>
      </c>
      <c r="N359" s="26" t="e">
        <f t="shared" si="209"/>
        <v>#VALUE!</v>
      </c>
      <c r="O359" s="26" t="e">
        <f t="shared" si="209"/>
        <v>#VALUE!</v>
      </c>
      <c r="P359" s="26" t="e">
        <f t="shared" si="209"/>
        <v>#VALUE!</v>
      </c>
      <c r="Q359" s="26" t="e">
        <f t="shared" si="209"/>
        <v>#VALUE!</v>
      </c>
      <c r="R359" s="26" t="e">
        <f t="shared" si="209"/>
        <v>#VALUE!</v>
      </c>
      <c r="S359" s="26" t="e">
        <f t="shared" si="209"/>
        <v>#VALUE!</v>
      </c>
      <c r="T359" s="26" t="e">
        <f t="shared" si="209"/>
        <v>#VALUE!</v>
      </c>
      <c r="U359" s="26" t="e">
        <f t="shared" si="209"/>
        <v>#VALUE!</v>
      </c>
      <c r="V359" s="26" t="e">
        <f t="shared" si="209"/>
        <v>#VALUE!</v>
      </c>
      <c r="W359" s="26" t="e">
        <f t="shared" si="209"/>
        <v>#VALUE!</v>
      </c>
      <c r="X359" s="26" t="e">
        <f t="shared" si="209"/>
        <v>#VALUE!</v>
      </c>
      <c r="Y359" s="26" t="e">
        <f t="shared" si="209"/>
        <v>#VALUE!</v>
      </c>
      <c r="Z359" s="26" t="e">
        <f t="shared" si="209"/>
        <v>#VALUE!</v>
      </c>
      <c r="AA359" s="26" t="e">
        <f t="shared" si="209"/>
        <v>#VALUE!</v>
      </c>
      <c r="AB359" s="26" t="e">
        <f t="shared" si="209"/>
        <v>#VALUE!</v>
      </c>
      <c r="AC359" s="26" t="e">
        <f t="shared" si="209"/>
        <v>#VALUE!</v>
      </c>
      <c r="AD359" s="26" t="e">
        <f t="shared" si="209"/>
        <v>#VALUE!</v>
      </c>
      <c r="AE359" s="26" t="e">
        <f t="shared" si="209"/>
        <v>#VALUE!</v>
      </c>
      <c r="AF359" s="26" t="e">
        <f t="shared" si="209"/>
        <v>#VALUE!</v>
      </c>
      <c r="AG359" s="26" t="e">
        <f t="shared" si="209"/>
        <v>#VALUE!</v>
      </c>
      <c r="AH359" s="99" t="s">
        <v>35</v>
      </c>
      <c r="AI359" s="110">
        <f t="shared" si="208"/>
        <v>0</v>
      </c>
      <c r="AJ359" s="113"/>
    </row>
    <row r="360" spans="2:38" hidden="1">
      <c r="B360" s="13" t="s">
        <v>37</v>
      </c>
      <c r="C360" s="25" t="e">
        <f t="shared" ref="C360:AG360" si="210">IF(AND(DAY(C350)&gt;=8,DAY(C350)&lt;=14,C351="土"),1,0)</f>
        <v>#VALUE!</v>
      </c>
      <c r="D360" s="25" t="e">
        <f t="shared" si="210"/>
        <v>#VALUE!</v>
      </c>
      <c r="E360" s="25" t="e">
        <f t="shared" si="210"/>
        <v>#VALUE!</v>
      </c>
      <c r="F360" s="25" t="e">
        <f t="shared" si="210"/>
        <v>#VALUE!</v>
      </c>
      <c r="G360" s="25" t="e">
        <f t="shared" si="210"/>
        <v>#VALUE!</v>
      </c>
      <c r="H360" s="25" t="e">
        <f t="shared" si="210"/>
        <v>#VALUE!</v>
      </c>
      <c r="I360" s="25" t="e">
        <f t="shared" si="210"/>
        <v>#VALUE!</v>
      </c>
      <c r="J360" s="25" t="e">
        <f t="shared" si="210"/>
        <v>#VALUE!</v>
      </c>
      <c r="K360" s="25" t="e">
        <f t="shared" si="210"/>
        <v>#VALUE!</v>
      </c>
      <c r="L360" s="25" t="e">
        <f t="shared" si="210"/>
        <v>#VALUE!</v>
      </c>
      <c r="M360" s="25" t="e">
        <f t="shared" si="210"/>
        <v>#VALUE!</v>
      </c>
      <c r="N360" s="25" t="e">
        <f t="shared" si="210"/>
        <v>#VALUE!</v>
      </c>
      <c r="O360" s="25" t="e">
        <f t="shared" si="210"/>
        <v>#VALUE!</v>
      </c>
      <c r="P360" s="25" t="e">
        <f t="shared" si="210"/>
        <v>#VALUE!</v>
      </c>
      <c r="Q360" s="25" t="e">
        <f t="shared" si="210"/>
        <v>#VALUE!</v>
      </c>
      <c r="R360" s="25" t="e">
        <f t="shared" si="210"/>
        <v>#VALUE!</v>
      </c>
      <c r="S360" s="25" t="e">
        <f t="shared" si="210"/>
        <v>#VALUE!</v>
      </c>
      <c r="T360" s="25" t="e">
        <f t="shared" si="210"/>
        <v>#VALUE!</v>
      </c>
      <c r="U360" s="25" t="e">
        <f t="shared" si="210"/>
        <v>#VALUE!</v>
      </c>
      <c r="V360" s="25" t="e">
        <f t="shared" si="210"/>
        <v>#VALUE!</v>
      </c>
      <c r="W360" s="25" t="e">
        <f t="shared" si="210"/>
        <v>#VALUE!</v>
      </c>
      <c r="X360" s="25" t="e">
        <f t="shared" si="210"/>
        <v>#VALUE!</v>
      </c>
      <c r="Y360" s="25" t="e">
        <f t="shared" si="210"/>
        <v>#VALUE!</v>
      </c>
      <c r="Z360" s="25" t="e">
        <f t="shared" si="210"/>
        <v>#VALUE!</v>
      </c>
      <c r="AA360" s="25" t="e">
        <f t="shared" si="210"/>
        <v>#VALUE!</v>
      </c>
      <c r="AB360" s="25" t="e">
        <f t="shared" si="210"/>
        <v>#VALUE!</v>
      </c>
      <c r="AC360" s="25" t="e">
        <f t="shared" si="210"/>
        <v>#VALUE!</v>
      </c>
      <c r="AD360" s="25" t="e">
        <f t="shared" si="210"/>
        <v>#VALUE!</v>
      </c>
      <c r="AE360" s="25" t="e">
        <f t="shared" si="210"/>
        <v>#VALUE!</v>
      </c>
      <c r="AF360" s="25" t="e">
        <f t="shared" si="210"/>
        <v>#VALUE!</v>
      </c>
      <c r="AG360" s="25" t="e">
        <f t="shared" si="210"/>
        <v>#VALUE!</v>
      </c>
      <c r="AH360" s="99" t="s">
        <v>34</v>
      </c>
      <c r="AI360" s="110">
        <f t="shared" si="208"/>
        <v>0</v>
      </c>
      <c r="AJ360" s="113"/>
    </row>
    <row r="361" spans="2:38" hidden="1">
      <c r="B361" s="13" t="s">
        <v>38</v>
      </c>
      <c r="C361" s="26" t="e">
        <f t="shared" ref="C361:AG361" si="211">IF(AND(DAY(C350)&gt;=8,DAY(C350)&lt;=14,C351="土",OR(C356="休",C356="雨")),1,0)</f>
        <v>#VALUE!</v>
      </c>
      <c r="D361" s="26" t="e">
        <f t="shared" si="211"/>
        <v>#VALUE!</v>
      </c>
      <c r="E361" s="26" t="e">
        <f t="shared" si="211"/>
        <v>#VALUE!</v>
      </c>
      <c r="F361" s="26" t="e">
        <f t="shared" si="211"/>
        <v>#VALUE!</v>
      </c>
      <c r="G361" s="26" t="e">
        <f t="shared" si="211"/>
        <v>#VALUE!</v>
      </c>
      <c r="H361" s="26" t="e">
        <f t="shared" si="211"/>
        <v>#VALUE!</v>
      </c>
      <c r="I361" s="26" t="e">
        <f t="shared" si="211"/>
        <v>#VALUE!</v>
      </c>
      <c r="J361" s="26" t="e">
        <f t="shared" si="211"/>
        <v>#VALUE!</v>
      </c>
      <c r="K361" s="26" t="e">
        <f t="shared" si="211"/>
        <v>#VALUE!</v>
      </c>
      <c r="L361" s="26" t="e">
        <f t="shared" si="211"/>
        <v>#VALUE!</v>
      </c>
      <c r="M361" s="26" t="e">
        <f t="shared" si="211"/>
        <v>#VALUE!</v>
      </c>
      <c r="N361" s="26" t="e">
        <f t="shared" si="211"/>
        <v>#VALUE!</v>
      </c>
      <c r="O361" s="26" t="e">
        <f t="shared" si="211"/>
        <v>#VALUE!</v>
      </c>
      <c r="P361" s="26" t="e">
        <f t="shared" si="211"/>
        <v>#VALUE!</v>
      </c>
      <c r="Q361" s="26" t="e">
        <f t="shared" si="211"/>
        <v>#VALUE!</v>
      </c>
      <c r="R361" s="26" t="e">
        <f t="shared" si="211"/>
        <v>#VALUE!</v>
      </c>
      <c r="S361" s="26" t="e">
        <f t="shared" si="211"/>
        <v>#VALUE!</v>
      </c>
      <c r="T361" s="26" t="e">
        <f t="shared" si="211"/>
        <v>#VALUE!</v>
      </c>
      <c r="U361" s="26" t="e">
        <f t="shared" si="211"/>
        <v>#VALUE!</v>
      </c>
      <c r="V361" s="26" t="e">
        <f t="shared" si="211"/>
        <v>#VALUE!</v>
      </c>
      <c r="W361" s="26" t="e">
        <f t="shared" si="211"/>
        <v>#VALUE!</v>
      </c>
      <c r="X361" s="26" t="e">
        <f t="shared" si="211"/>
        <v>#VALUE!</v>
      </c>
      <c r="Y361" s="26" t="e">
        <f t="shared" si="211"/>
        <v>#VALUE!</v>
      </c>
      <c r="Z361" s="26" t="e">
        <f t="shared" si="211"/>
        <v>#VALUE!</v>
      </c>
      <c r="AA361" s="26" t="e">
        <f t="shared" si="211"/>
        <v>#VALUE!</v>
      </c>
      <c r="AB361" s="26" t="e">
        <f t="shared" si="211"/>
        <v>#VALUE!</v>
      </c>
      <c r="AC361" s="26" t="e">
        <f t="shared" si="211"/>
        <v>#VALUE!</v>
      </c>
      <c r="AD361" s="26" t="e">
        <f t="shared" si="211"/>
        <v>#VALUE!</v>
      </c>
      <c r="AE361" s="26" t="e">
        <f t="shared" si="211"/>
        <v>#VALUE!</v>
      </c>
      <c r="AF361" s="26" t="e">
        <f t="shared" si="211"/>
        <v>#VALUE!</v>
      </c>
      <c r="AG361" s="26" t="e">
        <f t="shared" si="211"/>
        <v>#VALUE!</v>
      </c>
      <c r="AH361" s="99" t="s">
        <v>35</v>
      </c>
      <c r="AI361" s="110">
        <f t="shared" si="208"/>
        <v>0</v>
      </c>
      <c r="AJ361" s="113"/>
    </row>
    <row r="362" spans="2:38" hidden="1">
      <c r="B362" s="13" t="s">
        <v>33</v>
      </c>
      <c r="C362" s="25" t="e">
        <f t="shared" ref="C362:AG362" si="212">IF(AND(DAY(C350)&gt;=22,DAY(C350)&lt;=28,C351="日"),1,0)</f>
        <v>#VALUE!</v>
      </c>
      <c r="D362" s="25" t="e">
        <f t="shared" si="212"/>
        <v>#VALUE!</v>
      </c>
      <c r="E362" s="25" t="e">
        <f t="shared" si="212"/>
        <v>#VALUE!</v>
      </c>
      <c r="F362" s="25" t="e">
        <f t="shared" si="212"/>
        <v>#VALUE!</v>
      </c>
      <c r="G362" s="25" t="e">
        <f t="shared" si="212"/>
        <v>#VALUE!</v>
      </c>
      <c r="H362" s="25" t="e">
        <f t="shared" si="212"/>
        <v>#VALUE!</v>
      </c>
      <c r="I362" s="25" t="e">
        <f t="shared" si="212"/>
        <v>#VALUE!</v>
      </c>
      <c r="J362" s="25" t="e">
        <f t="shared" si="212"/>
        <v>#VALUE!</v>
      </c>
      <c r="K362" s="25" t="e">
        <f t="shared" si="212"/>
        <v>#VALUE!</v>
      </c>
      <c r="L362" s="25" t="e">
        <f t="shared" si="212"/>
        <v>#VALUE!</v>
      </c>
      <c r="M362" s="25" t="e">
        <f t="shared" si="212"/>
        <v>#VALUE!</v>
      </c>
      <c r="N362" s="25" t="e">
        <f t="shared" si="212"/>
        <v>#VALUE!</v>
      </c>
      <c r="O362" s="25" t="e">
        <f t="shared" si="212"/>
        <v>#VALUE!</v>
      </c>
      <c r="P362" s="25" t="e">
        <f t="shared" si="212"/>
        <v>#VALUE!</v>
      </c>
      <c r="Q362" s="25" t="e">
        <f t="shared" si="212"/>
        <v>#VALUE!</v>
      </c>
      <c r="R362" s="25" t="e">
        <f t="shared" si="212"/>
        <v>#VALUE!</v>
      </c>
      <c r="S362" s="25" t="e">
        <f t="shared" si="212"/>
        <v>#VALUE!</v>
      </c>
      <c r="T362" s="25" t="e">
        <f t="shared" si="212"/>
        <v>#VALUE!</v>
      </c>
      <c r="U362" s="25" t="e">
        <f t="shared" si="212"/>
        <v>#VALUE!</v>
      </c>
      <c r="V362" s="25" t="e">
        <f t="shared" si="212"/>
        <v>#VALUE!</v>
      </c>
      <c r="W362" s="25" t="e">
        <f t="shared" si="212"/>
        <v>#VALUE!</v>
      </c>
      <c r="X362" s="25" t="e">
        <f t="shared" si="212"/>
        <v>#VALUE!</v>
      </c>
      <c r="Y362" s="25" t="e">
        <f t="shared" si="212"/>
        <v>#VALUE!</v>
      </c>
      <c r="Z362" s="25" t="e">
        <f t="shared" si="212"/>
        <v>#VALUE!</v>
      </c>
      <c r="AA362" s="25" t="e">
        <f t="shared" si="212"/>
        <v>#VALUE!</v>
      </c>
      <c r="AB362" s="25" t="e">
        <f t="shared" si="212"/>
        <v>#VALUE!</v>
      </c>
      <c r="AC362" s="25" t="e">
        <f t="shared" si="212"/>
        <v>#VALUE!</v>
      </c>
      <c r="AD362" s="25" t="e">
        <f t="shared" si="212"/>
        <v>#VALUE!</v>
      </c>
      <c r="AE362" s="25" t="e">
        <f t="shared" si="212"/>
        <v>#VALUE!</v>
      </c>
      <c r="AF362" s="25" t="e">
        <f t="shared" si="212"/>
        <v>#VALUE!</v>
      </c>
      <c r="AG362" s="25" t="e">
        <f t="shared" si="212"/>
        <v>#VALUE!</v>
      </c>
      <c r="AH362" s="99" t="s">
        <v>34</v>
      </c>
      <c r="AI362" s="110">
        <f t="shared" si="208"/>
        <v>0</v>
      </c>
      <c r="AJ362" s="113"/>
    </row>
    <row r="363" spans="2:38" hidden="1">
      <c r="B363" s="13" t="s">
        <v>39</v>
      </c>
      <c r="C363" s="26" t="e">
        <f t="shared" ref="C363:AG363" si="213">IF(AND(DAY(C350)&gt;=22,DAY(C350)&lt;=28,C351="日",OR(C356="休",C356="雨")),1,0)</f>
        <v>#VALUE!</v>
      </c>
      <c r="D363" s="26" t="e">
        <f t="shared" si="213"/>
        <v>#VALUE!</v>
      </c>
      <c r="E363" s="26" t="e">
        <f t="shared" si="213"/>
        <v>#VALUE!</v>
      </c>
      <c r="F363" s="26" t="e">
        <f t="shared" si="213"/>
        <v>#VALUE!</v>
      </c>
      <c r="G363" s="26" t="e">
        <f t="shared" si="213"/>
        <v>#VALUE!</v>
      </c>
      <c r="H363" s="26" t="e">
        <f t="shared" si="213"/>
        <v>#VALUE!</v>
      </c>
      <c r="I363" s="26" t="e">
        <f t="shared" si="213"/>
        <v>#VALUE!</v>
      </c>
      <c r="J363" s="26" t="e">
        <f t="shared" si="213"/>
        <v>#VALUE!</v>
      </c>
      <c r="K363" s="26" t="e">
        <f t="shared" si="213"/>
        <v>#VALUE!</v>
      </c>
      <c r="L363" s="26" t="e">
        <f t="shared" si="213"/>
        <v>#VALUE!</v>
      </c>
      <c r="M363" s="26" t="e">
        <f t="shared" si="213"/>
        <v>#VALUE!</v>
      </c>
      <c r="N363" s="26" t="e">
        <f t="shared" si="213"/>
        <v>#VALUE!</v>
      </c>
      <c r="O363" s="26" t="e">
        <f t="shared" si="213"/>
        <v>#VALUE!</v>
      </c>
      <c r="P363" s="26" t="e">
        <f t="shared" si="213"/>
        <v>#VALUE!</v>
      </c>
      <c r="Q363" s="26" t="e">
        <f t="shared" si="213"/>
        <v>#VALUE!</v>
      </c>
      <c r="R363" s="26" t="e">
        <f t="shared" si="213"/>
        <v>#VALUE!</v>
      </c>
      <c r="S363" s="26" t="e">
        <f t="shared" si="213"/>
        <v>#VALUE!</v>
      </c>
      <c r="T363" s="26" t="e">
        <f t="shared" si="213"/>
        <v>#VALUE!</v>
      </c>
      <c r="U363" s="26" t="e">
        <f t="shared" si="213"/>
        <v>#VALUE!</v>
      </c>
      <c r="V363" s="26" t="e">
        <f t="shared" si="213"/>
        <v>#VALUE!</v>
      </c>
      <c r="W363" s="26" t="e">
        <f t="shared" si="213"/>
        <v>#VALUE!</v>
      </c>
      <c r="X363" s="26" t="e">
        <f t="shared" si="213"/>
        <v>#VALUE!</v>
      </c>
      <c r="Y363" s="26" t="e">
        <f t="shared" si="213"/>
        <v>#VALUE!</v>
      </c>
      <c r="Z363" s="26" t="e">
        <f t="shared" si="213"/>
        <v>#VALUE!</v>
      </c>
      <c r="AA363" s="26" t="e">
        <f t="shared" si="213"/>
        <v>#VALUE!</v>
      </c>
      <c r="AB363" s="26" t="e">
        <f t="shared" si="213"/>
        <v>#VALUE!</v>
      </c>
      <c r="AC363" s="26" t="e">
        <f t="shared" si="213"/>
        <v>#VALUE!</v>
      </c>
      <c r="AD363" s="26" t="e">
        <f t="shared" si="213"/>
        <v>#VALUE!</v>
      </c>
      <c r="AE363" s="26" t="e">
        <f t="shared" si="213"/>
        <v>#VALUE!</v>
      </c>
      <c r="AF363" s="26" t="e">
        <f t="shared" si="213"/>
        <v>#VALUE!</v>
      </c>
      <c r="AG363" s="26" t="e">
        <f t="shared" si="213"/>
        <v>#VALUE!</v>
      </c>
      <c r="AH363" s="99" t="s">
        <v>35</v>
      </c>
      <c r="AI363" s="110">
        <f t="shared" si="208"/>
        <v>0</v>
      </c>
      <c r="AJ363" s="113"/>
    </row>
    <row r="364" spans="2:38" hidden="1">
      <c r="B364" s="13" t="s">
        <v>40</v>
      </c>
      <c r="C364" s="25" t="e">
        <f t="shared" ref="C364:AG364" si="214">IF(AND(DAY(C350)&gt;=8,DAY(C350)&lt;=14,C351="日"),1,0)</f>
        <v>#VALUE!</v>
      </c>
      <c r="D364" s="25" t="e">
        <f t="shared" si="214"/>
        <v>#VALUE!</v>
      </c>
      <c r="E364" s="25" t="e">
        <f t="shared" si="214"/>
        <v>#VALUE!</v>
      </c>
      <c r="F364" s="25" t="e">
        <f t="shared" si="214"/>
        <v>#VALUE!</v>
      </c>
      <c r="G364" s="25" t="e">
        <f t="shared" si="214"/>
        <v>#VALUE!</v>
      </c>
      <c r="H364" s="25" t="e">
        <f t="shared" si="214"/>
        <v>#VALUE!</v>
      </c>
      <c r="I364" s="25" t="e">
        <f t="shared" si="214"/>
        <v>#VALUE!</v>
      </c>
      <c r="J364" s="25" t="e">
        <f t="shared" si="214"/>
        <v>#VALUE!</v>
      </c>
      <c r="K364" s="25" t="e">
        <f t="shared" si="214"/>
        <v>#VALUE!</v>
      </c>
      <c r="L364" s="25" t="e">
        <f t="shared" si="214"/>
        <v>#VALUE!</v>
      </c>
      <c r="M364" s="25" t="e">
        <f t="shared" si="214"/>
        <v>#VALUE!</v>
      </c>
      <c r="N364" s="25" t="e">
        <f t="shared" si="214"/>
        <v>#VALUE!</v>
      </c>
      <c r="O364" s="25" t="e">
        <f t="shared" si="214"/>
        <v>#VALUE!</v>
      </c>
      <c r="P364" s="25" t="e">
        <f t="shared" si="214"/>
        <v>#VALUE!</v>
      </c>
      <c r="Q364" s="25" t="e">
        <f t="shared" si="214"/>
        <v>#VALUE!</v>
      </c>
      <c r="R364" s="25" t="e">
        <f t="shared" si="214"/>
        <v>#VALUE!</v>
      </c>
      <c r="S364" s="25" t="e">
        <f t="shared" si="214"/>
        <v>#VALUE!</v>
      </c>
      <c r="T364" s="25" t="e">
        <f t="shared" si="214"/>
        <v>#VALUE!</v>
      </c>
      <c r="U364" s="25" t="e">
        <f t="shared" si="214"/>
        <v>#VALUE!</v>
      </c>
      <c r="V364" s="25" t="e">
        <f t="shared" si="214"/>
        <v>#VALUE!</v>
      </c>
      <c r="W364" s="25" t="e">
        <f t="shared" si="214"/>
        <v>#VALUE!</v>
      </c>
      <c r="X364" s="25" t="e">
        <f t="shared" si="214"/>
        <v>#VALUE!</v>
      </c>
      <c r="Y364" s="25" t="e">
        <f t="shared" si="214"/>
        <v>#VALUE!</v>
      </c>
      <c r="Z364" s="25" t="e">
        <f t="shared" si="214"/>
        <v>#VALUE!</v>
      </c>
      <c r="AA364" s="25" t="e">
        <f t="shared" si="214"/>
        <v>#VALUE!</v>
      </c>
      <c r="AB364" s="25" t="e">
        <f t="shared" si="214"/>
        <v>#VALUE!</v>
      </c>
      <c r="AC364" s="25" t="e">
        <f t="shared" si="214"/>
        <v>#VALUE!</v>
      </c>
      <c r="AD364" s="25" t="e">
        <f t="shared" si="214"/>
        <v>#VALUE!</v>
      </c>
      <c r="AE364" s="25" t="e">
        <f t="shared" si="214"/>
        <v>#VALUE!</v>
      </c>
      <c r="AF364" s="25" t="e">
        <f t="shared" si="214"/>
        <v>#VALUE!</v>
      </c>
      <c r="AG364" s="25" t="e">
        <f t="shared" si="214"/>
        <v>#VALUE!</v>
      </c>
      <c r="AH364" s="99" t="s">
        <v>34</v>
      </c>
      <c r="AI364" s="110">
        <f t="shared" si="208"/>
        <v>0</v>
      </c>
      <c r="AJ364" s="113"/>
    </row>
    <row r="365" spans="2:38" hidden="1">
      <c r="B365" s="13" t="s">
        <v>41</v>
      </c>
      <c r="C365" s="26" t="e">
        <f t="shared" ref="C365:AG365" si="215">IF(AND(DAY(C350)&gt;=8,DAY(C350)&lt;=14,C351="日",OR(C356="休",C356="雨")),1,0)</f>
        <v>#VALUE!</v>
      </c>
      <c r="D365" s="26" t="e">
        <f t="shared" si="215"/>
        <v>#VALUE!</v>
      </c>
      <c r="E365" s="26" t="e">
        <f t="shared" si="215"/>
        <v>#VALUE!</v>
      </c>
      <c r="F365" s="26" t="e">
        <f t="shared" si="215"/>
        <v>#VALUE!</v>
      </c>
      <c r="G365" s="26" t="e">
        <f t="shared" si="215"/>
        <v>#VALUE!</v>
      </c>
      <c r="H365" s="26" t="e">
        <f t="shared" si="215"/>
        <v>#VALUE!</v>
      </c>
      <c r="I365" s="26" t="e">
        <f t="shared" si="215"/>
        <v>#VALUE!</v>
      </c>
      <c r="J365" s="26" t="e">
        <f t="shared" si="215"/>
        <v>#VALUE!</v>
      </c>
      <c r="K365" s="26" t="e">
        <f t="shared" si="215"/>
        <v>#VALUE!</v>
      </c>
      <c r="L365" s="26" t="e">
        <f t="shared" si="215"/>
        <v>#VALUE!</v>
      </c>
      <c r="M365" s="26" t="e">
        <f t="shared" si="215"/>
        <v>#VALUE!</v>
      </c>
      <c r="N365" s="26" t="e">
        <f t="shared" si="215"/>
        <v>#VALUE!</v>
      </c>
      <c r="O365" s="26" t="e">
        <f t="shared" si="215"/>
        <v>#VALUE!</v>
      </c>
      <c r="P365" s="26" t="e">
        <f t="shared" si="215"/>
        <v>#VALUE!</v>
      </c>
      <c r="Q365" s="26" t="e">
        <f t="shared" si="215"/>
        <v>#VALUE!</v>
      </c>
      <c r="R365" s="26" t="e">
        <f t="shared" si="215"/>
        <v>#VALUE!</v>
      </c>
      <c r="S365" s="26" t="e">
        <f t="shared" si="215"/>
        <v>#VALUE!</v>
      </c>
      <c r="T365" s="26" t="e">
        <f t="shared" si="215"/>
        <v>#VALUE!</v>
      </c>
      <c r="U365" s="26" t="e">
        <f t="shared" si="215"/>
        <v>#VALUE!</v>
      </c>
      <c r="V365" s="26" t="e">
        <f t="shared" si="215"/>
        <v>#VALUE!</v>
      </c>
      <c r="W365" s="26" t="e">
        <f t="shared" si="215"/>
        <v>#VALUE!</v>
      </c>
      <c r="X365" s="26" t="e">
        <f t="shared" si="215"/>
        <v>#VALUE!</v>
      </c>
      <c r="Y365" s="26" t="e">
        <f t="shared" si="215"/>
        <v>#VALUE!</v>
      </c>
      <c r="Z365" s="26" t="e">
        <f t="shared" si="215"/>
        <v>#VALUE!</v>
      </c>
      <c r="AA365" s="26" t="e">
        <f t="shared" si="215"/>
        <v>#VALUE!</v>
      </c>
      <c r="AB365" s="26" t="e">
        <f t="shared" si="215"/>
        <v>#VALUE!</v>
      </c>
      <c r="AC365" s="26" t="e">
        <f t="shared" si="215"/>
        <v>#VALUE!</v>
      </c>
      <c r="AD365" s="26" t="e">
        <f t="shared" si="215"/>
        <v>#VALUE!</v>
      </c>
      <c r="AE365" s="26" t="e">
        <f t="shared" si="215"/>
        <v>#VALUE!</v>
      </c>
      <c r="AF365" s="26" t="e">
        <f t="shared" si="215"/>
        <v>#VALUE!</v>
      </c>
      <c r="AG365" s="26" t="e">
        <f t="shared" si="215"/>
        <v>#VALUE!</v>
      </c>
      <c r="AH365" s="99" t="s">
        <v>35</v>
      </c>
      <c r="AI365" s="110">
        <f t="shared" si="208"/>
        <v>0</v>
      </c>
      <c r="AJ365" s="113"/>
    </row>
    <row r="367" spans="2:38">
      <c r="C367" s="2" t="e">
        <f>YEAR(C370)</f>
        <v>#VALUE!</v>
      </c>
      <c r="D367" s="2" t="e">
        <f>MONTH(C370)</f>
        <v>#VALUE!</v>
      </c>
    </row>
    <row r="368" spans="2:38">
      <c r="B368" s="14" t="s">
        <v>1</v>
      </c>
      <c r="C368" s="28" t="e">
        <f>C370</f>
        <v>#VALUE!</v>
      </c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03"/>
    </row>
    <row r="369" spans="2:38" hidden="1">
      <c r="B369" s="15"/>
      <c r="C369" s="29" t="e">
        <f>DATE($C367,$D367,1)</f>
        <v>#VALUE!</v>
      </c>
      <c r="D369" s="29" t="e">
        <f t="shared" ref="D369:AG369" si="216">C369+1</f>
        <v>#VALUE!</v>
      </c>
      <c r="E369" s="29" t="e">
        <f t="shared" si="216"/>
        <v>#VALUE!</v>
      </c>
      <c r="F369" s="29" t="e">
        <f t="shared" si="216"/>
        <v>#VALUE!</v>
      </c>
      <c r="G369" s="29" t="e">
        <f t="shared" si="216"/>
        <v>#VALUE!</v>
      </c>
      <c r="H369" s="29" t="e">
        <f t="shared" si="216"/>
        <v>#VALUE!</v>
      </c>
      <c r="I369" s="29" t="e">
        <f t="shared" si="216"/>
        <v>#VALUE!</v>
      </c>
      <c r="J369" s="29" t="e">
        <f t="shared" si="216"/>
        <v>#VALUE!</v>
      </c>
      <c r="K369" s="29" t="e">
        <f t="shared" si="216"/>
        <v>#VALUE!</v>
      </c>
      <c r="L369" s="29" t="e">
        <f t="shared" si="216"/>
        <v>#VALUE!</v>
      </c>
      <c r="M369" s="29" t="e">
        <f t="shared" si="216"/>
        <v>#VALUE!</v>
      </c>
      <c r="N369" s="29" t="e">
        <f t="shared" si="216"/>
        <v>#VALUE!</v>
      </c>
      <c r="O369" s="29" t="e">
        <f t="shared" si="216"/>
        <v>#VALUE!</v>
      </c>
      <c r="P369" s="29" t="e">
        <f t="shared" si="216"/>
        <v>#VALUE!</v>
      </c>
      <c r="Q369" s="29" t="e">
        <f t="shared" si="216"/>
        <v>#VALUE!</v>
      </c>
      <c r="R369" s="29" t="e">
        <f t="shared" si="216"/>
        <v>#VALUE!</v>
      </c>
      <c r="S369" s="29" t="e">
        <f t="shared" si="216"/>
        <v>#VALUE!</v>
      </c>
      <c r="T369" s="29" t="e">
        <f t="shared" si="216"/>
        <v>#VALUE!</v>
      </c>
      <c r="U369" s="29" t="e">
        <f t="shared" si="216"/>
        <v>#VALUE!</v>
      </c>
      <c r="V369" s="29" t="e">
        <f t="shared" si="216"/>
        <v>#VALUE!</v>
      </c>
      <c r="W369" s="29" t="e">
        <f t="shared" si="216"/>
        <v>#VALUE!</v>
      </c>
      <c r="X369" s="29" t="e">
        <f t="shared" si="216"/>
        <v>#VALUE!</v>
      </c>
      <c r="Y369" s="29" t="e">
        <f t="shared" si="216"/>
        <v>#VALUE!</v>
      </c>
      <c r="Z369" s="29" t="e">
        <f t="shared" si="216"/>
        <v>#VALUE!</v>
      </c>
      <c r="AA369" s="29" t="e">
        <f t="shared" si="216"/>
        <v>#VALUE!</v>
      </c>
      <c r="AB369" s="29" t="e">
        <f t="shared" si="216"/>
        <v>#VALUE!</v>
      </c>
      <c r="AC369" s="29" t="e">
        <f t="shared" si="216"/>
        <v>#VALUE!</v>
      </c>
      <c r="AD369" s="29" t="e">
        <f t="shared" si="216"/>
        <v>#VALUE!</v>
      </c>
      <c r="AE369" s="29" t="e">
        <f t="shared" si="216"/>
        <v>#VALUE!</v>
      </c>
      <c r="AF369" s="29" t="e">
        <f t="shared" si="216"/>
        <v>#VALUE!</v>
      </c>
      <c r="AG369" s="29" t="e">
        <f t="shared" si="216"/>
        <v>#VALUE!</v>
      </c>
      <c r="AH369" s="100"/>
      <c r="AI369" s="111"/>
    </row>
    <row r="370" spans="2:38">
      <c r="B370" s="16" t="s">
        <v>24</v>
      </c>
      <c r="C370" s="30" t="e">
        <f>IF(EDATE(C349,1)&gt;$G$5,"",EDATE(C349,1))</f>
        <v>#VALUE!</v>
      </c>
      <c r="D370" s="29" t="e">
        <f t="shared" ref="D370:AG370" si="217">IF(D369&gt;$G$5,"",IF(C370=EOMONTH(DATE($C367,$D367,1),0),"",IF(C370="","",C370+1)))</f>
        <v>#VALUE!</v>
      </c>
      <c r="E370" s="29" t="e">
        <f t="shared" si="217"/>
        <v>#VALUE!</v>
      </c>
      <c r="F370" s="29" t="e">
        <f t="shared" si="217"/>
        <v>#VALUE!</v>
      </c>
      <c r="G370" s="29" t="e">
        <f t="shared" si="217"/>
        <v>#VALUE!</v>
      </c>
      <c r="H370" s="29" t="e">
        <f t="shared" si="217"/>
        <v>#VALUE!</v>
      </c>
      <c r="I370" s="29" t="e">
        <f t="shared" si="217"/>
        <v>#VALUE!</v>
      </c>
      <c r="J370" s="29" t="e">
        <f t="shared" si="217"/>
        <v>#VALUE!</v>
      </c>
      <c r="K370" s="29" t="e">
        <f t="shared" si="217"/>
        <v>#VALUE!</v>
      </c>
      <c r="L370" s="29" t="e">
        <f t="shared" si="217"/>
        <v>#VALUE!</v>
      </c>
      <c r="M370" s="29" t="e">
        <f t="shared" si="217"/>
        <v>#VALUE!</v>
      </c>
      <c r="N370" s="29" t="e">
        <f t="shared" si="217"/>
        <v>#VALUE!</v>
      </c>
      <c r="O370" s="29" t="e">
        <f t="shared" si="217"/>
        <v>#VALUE!</v>
      </c>
      <c r="P370" s="29" t="e">
        <f t="shared" si="217"/>
        <v>#VALUE!</v>
      </c>
      <c r="Q370" s="29" t="e">
        <f t="shared" si="217"/>
        <v>#VALUE!</v>
      </c>
      <c r="R370" s="29" t="e">
        <f t="shared" si="217"/>
        <v>#VALUE!</v>
      </c>
      <c r="S370" s="29" t="e">
        <f t="shared" si="217"/>
        <v>#VALUE!</v>
      </c>
      <c r="T370" s="29" t="e">
        <f t="shared" si="217"/>
        <v>#VALUE!</v>
      </c>
      <c r="U370" s="29" t="e">
        <f t="shared" si="217"/>
        <v>#VALUE!</v>
      </c>
      <c r="V370" s="29" t="e">
        <f t="shared" si="217"/>
        <v>#VALUE!</v>
      </c>
      <c r="W370" s="29" t="e">
        <f t="shared" si="217"/>
        <v>#VALUE!</v>
      </c>
      <c r="X370" s="29" t="e">
        <f t="shared" si="217"/>
        <v>#VALUE!</v>
      </c>
      <c r="Y370" s="29" t="e">
        <f t="shared" si="217"/>
        <v>#VALUE!</v>
      </c>
      <c r="Z370" s="29" t="e">
        <f t="shared" si="217"/>
        <v>#VALUE!</v>
      </c>
      <c r="AA370" s="29" t="e">
        <f t="shared" si="217"/>
        <v>#VALUE!</v>
      </c>
      <c r="AB370" s="29" t="e">
        <f t="shared" si="217"/>
        <v>#VALUE!</v>
      </c>
      <c r="AC370" s="29" t="e">
        <f t="shared" si="217"/>
        <v>#VALUE!</v>
      </c>
      <c r="AD370" s="29" t="e">
        <f t="shared" si="217"/>
        <v>#VALUE!</v>
      </c>
      <c r="AE370" s="29" t="e">
        <f t="shared" si="217"/>
        <v>#VALUE!</v>
      </c>
      <c r="AF370" s="29" t="e">
        <f t="shared" si="217"/>
        <v>#VALUE!</v>
      </c>
      <c r="AG370" s="29" t="e">
        <f t="shared" si="217"/>
        <v>#VALUE!</v>
      </c>
      <c r="AH370" s="95" t="s">
        <v>25</v>
      </c>
      <c r="AI370" s="105">
        <f>+COUNTIFS(C371:AG371,"土",C372:AG372,"")+COUNTIFS(C371:AG371,"日",C372:AG372,"")</f>
        <v>0</v>
      </c>
    </row>
    <row r="371" spans="2:38">
      <c r="B371" s="7" t="s">
        <v>26</v>
      </c>
      <c r="C371" s="20" t="str">
        <f t="shared" ref="C371:AG371" si="218">IFERROR(TEXT(WEEKDAY(+C370),"aaa"),"")</f>
        <v/>
      </c>
      <c r="D371" s="20" t="str">
        <f t="shared" si="218"/>
        <v/>
      </c>
      <c r="E371" s="20" t="str">
        <f t="shared" si="218"/>
        <v/>
      </c>
      <c r="F371" s="20" t="str">
        <f t="shared" si="218"/>
        <v/>
      </c>
      <c r="G371" s="20" t="str">
        <f t="shared" si="218"/>
        <v/>
      </c>
      <c r="H371" s="20" t="str">
        <f t="shared" si="218"/>
        <v/>
      </c>
      <c r="I371" s="20" t="str">
        <f t="shared" si="218"/>
        <v/>
      </c>
      <c r="J371" s="20" t="str">
        <f t="shared" si="218"/>
        <v/>
      </c>
      <c r="K371" s="20" t="str">
        <f t="shared" si="218"/>
        <v/>
      </c>
      <c r="L371" s="20" t="str">
        <f t="shared" si="218"/>
        <v/>
      </c>
      <c r="M371" s="20" t="str">
        <f t="shared" si="218"/>
        <v/>
      </c>
      <c r="N371" s="20" t="str">
        <f t="shared" si="218"/>
        <v/>
      </c>
      <c r="O371" s="20" t="str">
        <f t="shared" si="218"/>
        <v/>
      </c>
      <c r="P371" s="20" t="str">
        <f t="shared" si="218"/>
        <v/>
      </c>
      <c r="Q371" s="20" t="str">
        <f t="shared" si="218"/>
        <v/>
      </c>
      <c r="R371" s="20" t="str">
        <f t="shared" si="218"/>
        <v/>
      </c>
      <c r="S371" s="20" t="str">
        <f t="shared" si="218"/>
        <v/>
      </c>
      <c r="T371" s="20" t="str">
        <f t="shared" si="218"/>
        <v/>
      </c>
      <c r="U371" s="20" t="str">
        <f t="shared" si="218"/>
        <v/>
      </c>
      <c r="V371" s="20" t="str">
        <f t="shared" si="218"/>
        <v/>
      </c>
      <c r="W371" s="20" t="str">
        <f t="shared" si="218"/>
        <v/>
      </c>
      <c r="X371" s="20" t="str">
        <f t="shared" si="218"/>
        <v/>
      </c>
      <c r="Y371" s="20" t="str">
        <f t="shared" si="218"/>
        <v/>
      </c>
      <c r="Z371" s="20" t="str">
        <f t="shared" si="218"/>
        <v/>
      </c>
      <c r="AA371" s="20" t="str">
        <f t="shared" si="218"/>
        <v/>
      </c>
      <c r="AB371" s="20" t="str">
        <f t="shared" si="218"/>
        <v/>
      </c>
      <c r="AC371" s="20" t="str">
        <f t="shared" si="218"/>
        <v/>
      </c>
      <c r="AD371" s="20" t="str">
        <f t="shared" si="218"/>
        <v/>
      </c>
      <c r="AE371" s="20" t="str">
        <f t="shared" si="218"/>
        <v/>
      </c>
      <c r="AF371" s="20" t="str">
        <f t="shared" si="218"/>
        <v/>
      </c>
      <c r="AG371" s="20" t="str">
        <f t="shared" si="218"/>
        <v/>
      </c>
      <c r="AH371" s="95" t="s">
        <v>12</v>
      </c>
      <c r="AI371" s="105">
        <f>+COUNTIF(C372:AG372,"夏休")+COUNTIF(C372:AG372,"冬休")+COUNTIF(C372:AG372,"中止")</f>
        <v>0</v>
      </c>
    </row>
    <row r="372" spans="2:38" ht="13.5" customHeight="1">
      <c r="B372" s="8" t="s">
        <v>27</v>
      </c>
      <c r="C372" s="21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F372" s="39"/>
      <c r="AG372" s="88"/>
      <c r="AH372" s="96" t="s">
        <v>4</v>
      </c>
      <c r="AI372" s="106">
        <f>COUNT(C370:AG370)-AI371</f>
        <v>0</v>
      </c>
    </row>
    <row r="373" spans="2:38" ht="13.5" customHeight="1">
      <c r="B373" s="9"/>
      <c r="C373" s="21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F373" s="39"/>
      <c r="AG373" s="88"/>
      <c r="AH373" s="96" t="s">
        <v>29</v>
      </c>
      <c r="AI373" s="106">
        <f>+COUNTIF(C374:AG375,"休")</f>
        <v>0</v>
      </c>
      <c r="AJ373" s="113" t="e">
        <f>IF(AI374&gt;0.285,"",IF(AI373&lt;AI370,"←計画日数が足りません",""))</f>
        <v>#DIV/0!</v>
      </c>
    </row>
    <row r="374" spans="2:38" ht="13.5" customHeight="1">
      <c r="B374" s="10" t="s">
        <v>2</v>
      </c>
      <c r="C374" s="22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F374" s="35"/>
      <c r="AG374" s="89"/>
      <c r="AH374" s="96" t="s">
        <v>30</v>
      </c>
      <c r="AI374" s="107" t="e">
        <f>+AI373/AI372</f>
        <v>#DIV/0!</v>
      </c>
    </row>
    <row r="375" spans="2:38">
      <c r="B375" s="10"/>
      <c r="C375" s="22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F375" s="35"/>
      <c r="AG375" s="89"/>
      <c r="AH375" s="96" t="s">
        <v>7</v>
      </c>
      <c r="AI375" s="106">
        <f>+COUNTA(C376:AG377)</f>
        <v>0</v>
      </c>
    </row>
    <row r="376" spans="2:38">
      <c r="B376" s="11" t="s">
        <v>17</v>
      </c>
      <c r="C376" s="23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90"/>
      <c r="AH376" s="97" t="s">
        <v>31</v>
      </c>
      <c r="AI376" s="108" t="e">
        <f>+AI375/AI372</f>
        <v>#DIV/0!</v>
      </c>
      <c r="AL376" s="2">
        <f>+COUNTIF(C374:AG375,"休")</f>
        <v>0</v>
      </c>
    </row>
    <row r="377" spans="2:38">
      <c r="B377" s="12"/>
      <c r="C377" s="24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91"/>
      <c r="AH377" s="98" t="s">
        <v>6</v>
      </c>
      <c r="AI377" s="109" t="str">
        <f>IF(7&gt;AI372,"対象外",IF(OR(AI375&gt;=AI370,AI376&gt;=0.285),"OK","NG"))</f>
        <v>対象外</v>
      </c>
      <c r="AJ377" s="113" t="str">
        <f>IF(AI377="対象外","←７日間に満たない期間は達成判定の対象外",IF(AI377="NG","←月単位未達成","←月単位達成"))</f>
        <v>←７日間に満たない期間は達成判定の対象外</v>
      </c>
      <c r="AL377" s="114" t="str">
        <f>IF(7&gt;AI372,"対象外",IF(AL376&gt;=AI370,"OK","NG"))</f>
        <v>対象外</v>
      </c>
    </row>
    <row r="378" spans="2:38" hidden="1">
      <c r="B378" s="13" t="s">
        <v>32</v>
      </c>
      <c r="C378" s="25" t="e">
        <f t="shared" ref="C378:AG378" si="219">IF(AND(DAY(C370)&gt;=22,DAY(C370)&lt;=28,C371="土"),1,0)</f>
        <v>#VALUE!</v>
      </c>
      <c r="D378" s="25" t="e">
        <f t="shared" si="219"/>
        <v>#VALUE!</v>
      </c>
      <c r="E378" s="25" t="e">
        <f t="shared" si="219"/>
        <v>#VALUE!</v>
      </c>
      <c r="F378" s="25" t="e">
        <f t="shared" si="219"/>
        <v>#VALUE!</v>
      </c>
      <c r="G378" s="25" t="e">
        <f t="shared" si="219"/>
        <v>#VALUE!</v>
      </c>
      <c r="H378" s="25" t="e">
        <f t="shared" si="219"/>
        <v>#VALUE!</v>
      </c>
      <c r="I378" s="25" t="e">
        <f t="shared" si="219"/>
        <v>#VALUE!</v>
      </c>
      <c r="J378" s="25" t="e">
        <f t="shared" si="219"/>
        <v>#VALUE!</v>
      </c>
      <c r="K378" s="25" t="e">
        <f t="shared" si="219"/>
        <v>#VALUE!</v>
      </c>
      <c r="L378" s="25" t="e">
        <f t="shared" si="219"/>
        <v>#VALUE!</v>
      </c>
      <c r="M378" s="25" t="e">
        <f t="shared" si="219"/>
        <v>#VALUE!</v>
      </c>
      <c r="N378" s="25" t="e">
        <f t="shared" si="219"/>
        <v>#VALUE!</v>
      </c>
      <c r="O378" s="25" t="e">
        <f t="shared" si="219"/>
        <v>#VALUE!</v>
      </c>
      <c r="P378" s="25" t="e">
        <f t="shared" si="219"/>
        <v>#VALUE!</v>
      </c>
      <c r="Q378" s="25" t="e">
        <f t="shared" si="219"/>
        <v>#VALUE!</v>
      </c>
      <c r="R378" s="25" t="e">
        <f t="shared" si="219"/>
        <v>#VALUE!</v>
      </c>
      <c r="S378" s="25" t="e">
        <f t="shared" si="219"/>
        <v>#VALUE!</v>
      </c>
      <c r="T378" s="25" t="e">
        <f t="shared" si="219"/>
        <v>#VALUE!</v>
      </c>
      <c r="U378" s="25" t="e">
        <f t="shared" si="219"/>
        <v>#VALUE!</v>
      </c>
      <c r="V378" s="25" t="e">
        <f t="shared" si="219"/>
        <v>#VALUE!</v>
      </c>
      <c r="W378" s="25" t="e">
        <f t="shared" si="219"/>
        <v>#VALUE!</v>
      </c>
      <c r="X378" s="25" t="e">
        <f t="shared" si="219"/>
        <v>#VALUE!</v>
      </c>
      <c r="Y378" s="25" t="e">
        <f t="shared" si="219"/>
        <v>#VALUE!</v>
      </c>
      <c r="Z378" s="25" t="e">
        <f t="shared" si="219"/>
        <v>#VALUE!</v>
      </c>
      <c r="AA378" s="25" t="e">
        <f t="shared" si="219"/>
        <v>#VALUE!</v>
      </c>
      <c r="AB378" s="25" t="e">
        <f t="shared" si="219"/>
        <v>#VALUE!</v>
      </c>
      <c r="AC378" s="25" t="e">
        <f t="shared" si="219"/>
        <v>#VALUE!</v>
      </c>
      <c r="AD378" s="25" t="e">
        <f t="shared" si="219"/>
        <v>#VALUE!</v>
      </c>
      <c r="AE378" s="25" t="e">
        <f t="shared" si="219"/>
        <v>#VALUE!</v>
      </c>
      <c r="AF378" s="25" t="e">
        <f t="shared" si="219"/>
        <v>#VALUE!</v>
      </c>
      <c r="AG378" s="25" t="e">
        <f t="shared" si="219"/>
        <v>#VALUE!</v>
      </c>
      <c r="AH378" s="99" t="s">
        <v>34</v>
      </c>
      <c r="AI378" s="110">
        <f t="shared" ref="AI378:AI385" si="220">_xlfn.AGGREGATE(9,6,C378:AG378)</f>
        <v>0</v>
      </c>
      <c r="AJ378" s="113"/>
    </row>
    <row r="379" spans="2:38" hidden="1">
      <c r="B379" s="13" t="s">
        <v>13</v>
      </c>
      <c r="C379" s="26" t="e">
        <f t="shared" ref="C379:AG379" si="221">IF(AND(DAY(C370)&gt;=22,DAY(C370)&lt;=28,C371="土",OR(C376="休",C376="雨")),1,0)</f>
        <v>#VALUE!</v>
      </c>
      <c r="D379" s="26" t="e">
        <f t="shared" si="221"/>
        <v>#VALUE!</v>
      </c>
      <c r="E379" s="26" t="e">
        <f t="shared" si="221"/>
        <v>#VALUE!</v>
      </c>
      <c r="F379" s="26" t="e">
        <f t="shared" si="221"/>
        <v>#VALUE!</v>
      </c>
      <c r="G379" s="26" t="e">
        <f t="shared" si="221"/>
        <v>#VALUE!</v>
      </c>
      <c r="H379" s="26" t="e">
        <f t="shared" si="221"/>
        <v>#VALUE!</v>
      </c>
      <c r="I379" s="26" t="e">
        <f t="shared" si="221"/>
        <v>#VALUE!</v>
      </c>
      <c r="J379" s="26" t="e">
        <f t="shared" si="221"/>
        <v>#VALUE!</v>
      </c>
      <c r="K379" s="26" t="e">
        <f t="shared" si="221"/>
        <v>#VALUE!</v>
      </c>
      <c r="L379" s="26" t="e">
        <f t="shared" si="221"/>
        <v>#VALUE!</v>
      </c>
      <c r="M379" s="26" t="e">
        <f t="shared" si="221"/>
        <v>#VALUE!</v>
      </c>
      <c r="N379" s="26" t="e">
        <f t="shared" si="221"/>
        <v>#VALUE!</v>
      </c>
      <c r="O379" s="26" t="e">
        <f t="shared" si="221"/>
        <v>#VALUE!</v>
      </c>
      <c r="P379" s="26" t="e">
        <f t="shared" si="221"/>
        <v>#VALUE!</v>
      </c>
      <c r="Q379" s="26" t="e">
        <f t="shared" si="221"/>
        <v>#VALUE!</v>
      </c>
      <c r="R379" s="26" t="e">
        <f t="shared" si="221"/>
        <v>#VALUE!</v>
      </c>
      <c r="S379" s="26" t="e">
        <f t="shared" si="221"/>
        <v>#VALUE!</v>
      </c>
      <c r="T379" s="26" t="e">
        <f t="shared" si="221"/>
        <v>#VALUE!</v>
      </c>
      <c r="U379" s="26" t="e">
        <f t="shared" si="221"/>
        <v>#VALUE!</v>
      </c>
      <c r="V379" s="26" t="e">
        <f t="shared" si="221"/>
        <v>#VALUE!</v>
      </c>
      <c r="W379" s="26" t="e">
        <f t="shared" si="221"/>
        <v>#VALUE!</v>
      </c>
      <c r="X379" s="26" t="e">
        <f t="shared" si="221"/>
        <v>#VALUE!</v>
      </c>
      <c r="Y379" s="26" t="e">
        <f t="shared" si="221"/>
        <v>#VALUE!</v>
      </c>
      <c r="Z379" s="26" t="e">
        <f t="shared" si="221"/>
        <v>#VALUE!</v>
      </c>
      <c r="AA379" s="26" t="e">
        <f t="shared" si="221"/>
        <v>#VALUE!</v>
      </c>
      <c r="AB379" s="26" t="e">
        <f t="shared" si="221"/>
        <v>#VALUE!</v>
      </c>
      <c r="AC379" s="26" t="e">
        <f t="shared" si="221"/>
        <v>#VALUE!</v>
      </c>
      <c r="AD379" s="26" t="e">
        <f t="shared" si="221"/>
        <v>#VALUE!</v>
      </c>
      <c r="AE379" s="26" t="e">
        <f t="shared" si="221"/>
        <v>#VALUE!</v>
      </c>
      <c r="AF379" s="26" t="e">
        <f t="shared" si="221"/>
        <v>#VALUE!</v>
      </c>
      <c r="AG379" s="26" t="e">
        <f t="shared" si="221"/>
        <v>#VALUE!</v>
      </c>
      <c r="AH379" s="99" t="s">
        <v>35</v>
      </c>
      <c r="AI379" s="110">
        <f t="shared" si="220"/>
        <v>0</v>
      </c>
      <c r="AJ379" s="113"/>
    </row>
    <row r="380" spans="2:38" hidden="1">
      <c r="B380" s="13" t="s">
        <v>37</v>
      </c>
      <c r="C380" s="25" t="e">
        <f t="shared" ref="C380:AG380" si="222">IF(AND(DAY(C370)&gt;=8,DAY(C370)&lt;=14,C371="土"),1,0)</f>
        <v>#VALUE!</v>
      </c>
      <c r="D380" s="25" t="e">
        <f t="shared" si="222"/>
        <v>#VALUE!</v>
      </c>
      <c r="E380" s="25" t="e">
        <f t="shared" si="222"/>
        <v>#VALUE!</v>
      </c>
      <c r="F380" s="25" t="e">
        <f t="shared" si="222"/>
        <v>#VALUE!</v>
      </c>
      <c r="G380" s="25" t="e">
        <f t="shared" si="222"/>
        <v>#VALUE!</v>
      </c>
      <c r="H380" s="25" t="e">
        <f t="shared" si="222"/>
        <v>#VALUE!</v>
      </c>
      <c r="I380" s="25" t="e">
        <f t="shared" si="222"/>
        <v>#VALUE!</v>
      </c>
      <c r="J380" s="25" t="e">
        <f t="shared" si="222"/>
        <v>#VALUE!</v>
      </c>
      <c r="K380" s="25" t="e">
        <f t="shared" si="222"/>
        <v>#VALUE!</v>
      </c>
      <c r="L380" s="25" t="e">
        <f t="shared" si="222"/>
        <v>#VALUE!</v>
      </c>
      <c r="M380" s="25" t="e">
        <f t="shared" si="222"/>
        <v>#VALUE!</v>
      </c>
      <c r="N380" s="25" t="e">
        <f t="shared" si="222"/>
        <v>#VALUE!</v>
      </c>
      <c r="O380" s="25" t="e">
        <f t="shared" si="222"/>
        <v>#VALUE!</v>
      </c>
      <c r="P380" s="25" t="e">
        <f t="shared" si="222"/>
        <v>#VALUE!</v>
      </c>
      <c r="Q380" s="25" t="e">
        <f t="shared" si="222"/>
        <v>#VALUE!</v>
      </c>
      <c r="R380" s="25" t="e">
        <f t="shared" si="222"/>
        <v>#VALUE!</v>
      </c>
      <c r="S380" s="25" t="e">
        <f t="shared" si="222"/>
        <v>#VALUE!</v>
      </c>
      <c r="T380" s="25" t="e">
        <f t="shared" si="222"/>
        <v>#VALUE!</v>
      </c>
      <c r="U380" s="25" t="e">
        <f t="shared" si="222"/>
        <v>#VALUE!</v>
      </c>
      <c r="V380" s="25" t="e">
        <f t="shared" si="222"/>
        <v>#VALUE!</v>
      </c>
      <c r="W380" s="25" t="e">
        <f t="shared" si="222"/>
        <v>#VALUE!</v>
      </c>
      <c r="X380" s="25" t="e">
        <f t="shared" si="222"/>
        <v>#VALUE!</v>
      </c>
      <c r="Y380" s="25" t="e">
        <f t="shared" si="222"/>
        <v>#VALUE!</v>
      </c>
      <c r="Z380" s="25" t="e">
        <f t="shared" si="222"/>
        <v>#VALUE!</v>
      </c>
      <c r="AA380" s="25" t="e">
        <f t="shared" si="222"/>
        <v>#VALUE!</v>
      </c>
      <c r="AB380" s="25" t="e">
        <f t="shared" si="222"/>
        <v>#VALUE!</v>
      </c>
      <c r="AC380" s="25" t="e">
        <f t="shared" si="222"/>
        <v>#VALUE!</v>
      </c>
      <c r="AD380" s="25" t="e">
        <f t="shared" si="222"/>
        <v>#VALUE!</v>
      </c>
      <c r="AE380" s="25" t="e">
        <f t="shared" si="222"/>
        <v>#VALUE!</v>
      </c>
      <c r="AF380" s="25" t="e">
        <f t="shared" si="222"/>
        <v>#VALUE!</v>
      </c>
      <c r="AG380" s="25" t="e">
        <f t="shared" si="222"/>
        <v>#VALUE!</v>
      </c>
      <c r="AH380" s="99" t="s">
        <v>34</v>
      </c>
      <c r="AI380" s="110">
        <f t="shared" si="220"/>
        <v>0</v>
      </c>
      <c r="AJ380" s="113"/>
    </row>
    <row r="381" spans="2:38" hidden="1">
      <c r="B381" s="13" t="s">
        <v>38</v>
      </c>
      <c r="C381" s="26" t="e">
        <f t="shared" ref="C381:AG381" si="223">IF(AND(DAY(C370)&gt;=8,DAY(C370)&lt;=14,C371="土",OR(C376="休",C376="雨")),1,0)</f>
        <v>#VALUE!</v>
      </c>
      <c r="D381" s="26" t="e">
        <f t="shared" si="223"/>
        <v>#VALUE!</v>
      </c>
      <c r="E381" s="26" t="e">
        <f t="shared" si="223"/>
        <v>#VALUE!</v>
      </c>
      <c r="F381" s="26" t="e">
        <f t="shared" si="223"/>
        <v>#VALUE!</v>
      </c>
      <c r="G381" s="26" t="e">
        <f t="shared" si="223"/>
        <v>#VALUE!</v>
      </c>
      <c r="H381" s="26" t="e">
        <f t="shared" si="223"/>
        <v>#VALUE!</v>
      </c>
      <c r="I381" s="26" t="e">
        <f t="shared" si="223"/>
        <v>#VALUE!</v>
      </c>
      <c r="J381" s="26" t="e">
        <f t="shared" si="223"/>
        <v>#VALUE!</v>
      </c>
      <c r="K381" s="26" t="e">
        <f t="shared" si="223"/>
        <v>#VALUE!</v>
      </c>
      <c r="L381" s="26" t="e">
        <f t="shared" si="223"/>
        <v>#VALUE!</v>
      </c>
      <c r="M381" s="26" t="e">
        <f t="shared" si="223"/>
        <v>#VALUE!</v>
      </c>
      <c r="N381" s="26" t="e">
        <f t="shared" si="223"/>
        <v>#VALUE!</v>
      </c>
      <c r="O381" s="26" t="e">
        <f t="shared" si="223"/>
        <v>#VALUE!</v>
      </c>
      <c r="P381" s="26" t="e">
        <f t="shared" si="223"/>
        <v>#VALUE!</v>
      </c>
      <c r="Q381" s="26" t="e">
        <f t="shared" si="223"/>
        <v>#VALUE!</v>
      </c>
      <c r="R381" s="26" t="e">
        <f t="shared" si="223"/>
        <v>#VALUE!</v>
      </c>
      <c r="S381" s="26" t="e">
        <f t="shared" si="223"/>
        <v>#VALUE!</v>
      </c>
      <c r="T381" s="26" t="e">
        <f t="shared" si="223"/>
        <v>#VALUE!</v>
      </c>
      <c r="U381" s="26" t="e">
        <f t="shared" si="223"/>
        <v>#VALUE!</v>
      </c>
      <c r="V381" s="26" t="e">
        <f t="shared" si="223"/>
        <v>#VALUE!</v>
      </c>
      <c r="W381" s="26" t="e">
        <f t="shared" si="223"/>
        <v>#VALUE!</v>
      </c>
      <c r="X381" s="26" t="e">
        <f t="shared" si="223"/>
        <v>#VALUE!</v>
      </c>
      <c r="Y381" s="26" t="e">
        <f t="shared" si="223"/>
        <v>#VALUE!</v>
      </c>
      <c r="Z381" s="26" t="e">
        <f t="shared" si="223"/>
        <v>#VALUE!</v>
      </c>
      <c r="AA381" s="26" t="e">
        <f t="shared" si="223"/>
        <v>#VALUE!</v>
      </c>
      <c r="AB381" s="26" t="e">
        <f t="shared" si="223"/>
        <v>#VALUE!</v>
      </c>
      <c r="AC381" s="26" t="e">
        <f t="shared" si="223"/>
        <v>#VALUE!</v>
      </c>
      <c r="AD381" s="26" t="e">
        <f t="shared" si="223"/>
        <v>#VALUE!</v>
      </c>
      <c r="AE381" s="26" t="e">
        <f t="shared" si="223"/>
        <v>#VALUE!</v>
      </c>
      <c r="AF381" s="26" t="e">
        <f t="shared" si="223"/>
        <v>#VALUE!</v>
      </c>
      <c r="AG381" s="26" t="e">
        <f t="shared" si="223"/>
        <v>#VALUE!</v>
      </c>
      <c r="AH381" s="99" t="s">
        <v>35</v>
      </c>
      <c r="AI381" s="110">
        <f t="shared" si="220"/>
        <v>0</v>
      </c>
      <c r="AJ381" s="113"/>
    </row>
    <row r="382" spans="2:38" hidden="1">
      <c r="B382" s="13" t="s">
        <v>33</v>
      </c>
      <c r="C382" s="25" t="e">
        <f t="shared" ref="C382:AG382" si="224">IF(AND(DAY(C370)&gt;=22,DAY(C370)&lt;=28,C371="日"),1,0)</f>
        <v>#VALUE!</v>
      </c>
      <c r="D382" s="25" t="e">
        <f t="shared" si="224"/>
        <v>#VALUE!</v>
      </c>
      <c r="E382" s="25" t="e">
        <f t="shared" si="224"/>
        <v>#VALUE!</v>
      </c>
      <c r="F382" s="25" t="e">
        <f t="shared" si="224"/>
        <v>#VALUE!</v>
      </c>
      <c r="G382" s="25" t="e">
        <f t="shared" si="224"/>
        <v>#VALUE!</v>
      </c>
      <c r="H382" s="25" t="e">
        <f t="shared" si="224"/>
        <v>#VALUE!</v>
      </c>
      <c r="I382" s="25" t="e">
        <f t="shared" si="224"/>
        <v>#VALUE!</v>
      </c>
      <c r="J382" s="25" t="e">
        <f t="shared" si="224"/>
        <v>#VALUE!</v>
      </c>
      <c r="K382" s="25" t="e">
        <f t="shared" si="224"/>
        <v>#VALUE!</v>
      </c>
      <c r="L382" s="25" t="e">
        <f t="shared" si="224"/>
        <v>#VALUE!</v>
      </c>
      <c r="M382" s="25" t="e">
        <f t="shared" si="224"/>
        <v>#VALUE!</v>
      </c>
      <c r="N382" s="25" t="e">
        <f t="shared" si="224"/>
        <v>#VALUE!</v>
      </c>
      <c r="O382" s="25" t="e">
        <f t="shared" si="224"/>
        <v>#VALUE!</v>
      </c>
      <c r="P382" s="25" t="e">
        <f t="shared" si="224"/>
        <v>#VALUE!</v>
      </c>
      <c r="Q382" s="25" t="e">
        <f t="shared" si="224"/>
        <v>#VALUE!</v>
      </c>
      <c r="R382" s="25" t="e">
        <f t="shared" si="224"/>
        <v>#VALUE!</v>
      </c>
      <c r="S382" s="25" t="e">
        <f t="shared" si="224"/>
        <v>#VALUE!</v>
      </c>
      <c r="T382" s="25" t="e">
        <f t="shared" si="224"/>
        <v>#VALUE!</v>
      </c>
      <c r="U382" s="25" t="e">
        <f t="shared" si="224"/>
        <v>#VALUE!</v>
      </c>
      <c r="V382" s="25" t="e">
        <f t="shared" si="224"/>
        <v>#VALUE!</v>
      </c>
      <c r="W382" s="25" t="e">
        <f t="shared" si="224"/>
        <v>#VALUE!</v>
      </c>
      <c r="X382" s="25" t="e">
        <f t="shared" si="224"/>
        <v>#VALUE!</v>
      </c>
      <c r="Y382" s="25" t="e">
        <f t="shared" si="224"/>
        <v>#VALUE!</v>
      </c>
      <c r="Z382" s="25" t="e">
        <f t="shared" si="224"/>
        <v>#VALUE!</v>
      </c>
      <c r="AA382" s="25" t="e">
        <f t="shared" si="224"/>
        <v>#VALUE!</v>
      </c>
      <c r="AB382" s="25" t="e">
        <f t="shared" si="224"/>
        <v>#VALUE!</v>
      </c>
      <c r="AC382" s="25" t="e">
        <f t="shared" si="224"/>
        <v>#VALUE!</v>
      </c>
      <c r="AD382" s="25" t="e">
        <f t="shared" si="224"/>
        <v>#VALUE!</v>
      </c>
      <c r="AE382" s="25" t="e">
        <f t="shared" si="224"/>
        <v>#VALUE!</v>
      </c>
      <c r="AF382" s="25" t="e">
        <f t="shared" si="224"/>
        <v>#VALUE!</v>
      </c>
      <c r="AG382" s="25" t="e">
        <f t="shared" si="224"/>
        <v>#VALUE!</v>
      </c>
      <c r="AH382" s="99" t="s">
        <v>34</v>
      </c>
      <c r="AI382" s="110">
        <f t="shared" si="220"/>
        <v>0</v>
      </c>
      <c r="AJ382" s="113"/>
    </row>
    <row r="383" spans="2:38" hidden="1">
      <c r="B383" s="13" t="s">
        <v>39</v>
      </c>
      <c r="C383" s="26" t="e">
        <f t="shared" ref="C383:AG383" si="225">IF(AND(DAY(C370)&gt;=22,DAY(C370)&lt;=28,C371="日",OR(C376="休",C376="雨")),1,0)</f>
        <v>#VALUE!</v>
      </c>
      <c r="D383" s="26" t="e">
        <f t="shared" si="225"/>
        <v>#VALUE!</v>
      </c>
      <c r="E383" s="26" t="e">
        <f t="shared" si="225"/>
        <v>#VALUE!</v>
      </c>
      <c r="F383" s="26" t="e">
        <f t="shared" si="225"/>
        <v>#VALUE!</v>
      </c>
      <c r="G383" s="26" t="e">
        <f t="shared" si="225"/>
        <v>#VALUE!</v>
      </c>
      <c r="H383" s="26" t="e">
        <f t="shared" si="225"/>
        <v>#VALUE!</v>
      </c>
      <c r="I383" s="26" t="e">
        <f t="shared" si="225"/>
        <v>#VALUE!</v>
      </c>
      <c r="J383" s="26" t="e">
        <f t="shared" si="225"/>
        <v>#VALUE!</v>
      </c>
      <c r="K383" s="26" t="e">
        <f t="shared" si="225"/>
        <v>#VALUE!</v>
      </c>
      <c r="L383" s="26" t="e">
        <f t="shared" si="225"/>
        <v>#VALUE!</v>
      </c>
      <c r="M383" s="26" t="e">
        <f t="shared" si="225"/>
        <v>#VALUE!</v>
      </c>
      <c r="N383" s="26" t="e">
        <f t="shared" si="225"/>
        <v>#VALUE!</v>
      </c>
      <c r="O383" s="26" t="e">
        <f t="shared" si="225"/>
        <v>#VALUE!</v>
      </c>
      <c r="P383" s="26" t="e">
        <f t="shared" si="225"/>
        <v>#VALUE!</v>
      </c>
      <c r="Q383" s="26" t="e">
        <f t="shared" si="225"/>
        <v>#VALUE!</v>
      </c>
      <c r="R383" s="26" t="e">
        <f t="shared" si="225"/>
        <v>#VALUE!</v>
      </c>
      <c r="S383" s="26" t="e">
        <f t="shared" si="225"/>
        <v>#VALUE!</v>
      </c>
      <c r="T383" s="26" t="e">
        <f t="shared" si="225"/>
        <v>#VALUE!</v>
      </c>
      <c r="U383" s="26" t="e">
        <f t="shared" si="225"/>
        <v>#VALUE!</v>
      </c>
      <c r="V383" s="26" t="e">
        <f t="shared" si="225"/>
        <v>#VALUE!</v>
      </c>
      <c r="W383" s="26" t="e">
        <f t="shared" si="225"/>
        <v>#VALUE!</v>
      </c>
      <c r="X383" s="26" t="e">
        <f t="shared" si="225"/>
        <v>#VALUE!</v>
      </c>
      <c r="Y383" s="26" t="e">
        <f t="shared" si="225"/>
        <v>#VALUE!</v>
      </c>
      <c r="Z383" s="26" t="e">
        <f t="shared" si="225"/>
        <v>#VALUE!</v>
      </c>
      <c r="AA383" s="26" t="e">
        <f t="shared" si="225"/>
        <v>#VALUE!</v>
      </c>
      <c r="AB383" s="26" t="e">
        <f t="shared" si="225"/>
        <v>#VALUE!</v>
      </c>
      <c r="AC383" s="26" t="e">
        <f t="shared" si="225"/>
        <v>#VALUE!</v>
      </c>
      <c r="AD383" s="26" t="e">
        <f t="shared" si="225"/>
        <v>#VALUE!</v>
      </c>
      <c r="AE383" s="26" t="e">
        <f t="shared" si="225"/>
        <v>#VALUE!</v>
      </c>
      <c r="AF383" s="26" t="e">
        <f t="shared" si="225"/>
        <v>#VALUE!</v>
      </c>
      <c r="AG383" s="26" t="e">
        <f t="shared" si="225"/>
        <v>#VALUE!</v>
      </c>
      <c r="AH383" s="99" t="s">
        <v>35</v>
      </c>
      <c r="AI383" s="110">
        <f t="shared" si="220"/>
        <v>0</v>
      </c>
      <c r="AJ383" s="113"/>
    </row>
    <row r="384" spans="2:38" hidden="1">
      <c r="B384" s="13" t="s">
        <v>40</v>
      </c>
      <c r="C384" s="25" t="e">
        <f t="shared" ref="C384:AG384" si="226">IF(AND(DAY(C370)&gt;=8,DAY(C370)&lt;=14,C371="日"),1,0)</f>
        <v>#VALUE!</v>
      </c>
      <c r="D384" s="25" t="e">
        <f t="shared" si="226"/>
        <v>#VALUE!</v>
      </c>
      <c r="E384" s="25" t="e">
        <f t="shared" si="226"/>
        <v>#VALUE!</v>
      </c>
      <c r="F384" s="25" t="e">
        <f t="shared" si="226"/>
        <v>#VALUE!</v>
      </c>
      <c r="G384" s="25" t="e">
        <f t="shared" si="226"/>
        <v>#VALUE!</v>
      </c>
      <c r="H384" s="25" t="e">
        <f t="shared" si="226"/>
        <v>#VALUE!</v>
      </c>
      <c r="I384" s="25" t="e">
        <f t="shared" si="226"/>
        <v>#VALUE!</v>
      </c>
      <c r="J384" s="25" t="e">
        <f t="shared" si="226"/>
        <v>#VALUE!</v>
      </c>
      <c r="K384" s="25" t="e">
        <f t="shared" si="226"/>
        <v>#VALUE!</v>
      </c>
      <c r="L384" s="25" t="e">
        <f t="shared" si="226"/>
        <v>#VALUE!</v>
      </c>
      <c r="M384" s="25" t="e">
        <f t="shared" si="226"/>
        <v>#VALUE!</v>
      </c>
      <c r="N384" s="25" t="e">
        <f t="shared" si="226"/>
        <v>#VALUE!</v>
      </c>
      <c r="O384" s="25" t="e">
        <f t="shared" si="226"/>
        <v>#VALUE!</v>
      </c>
      <c r="P384" s="25" t="e">
        <f t="shared" si="226"/>
        <v>#VALUE!</v>
      </c>
      <c r="Q384" s="25" t="e">
        <f t="shared" si="226"/>
        <v>#VALUE!</v>
      </c>
      <c r="R384" s="25" t="e">
        <f t="shared" si="226"/>
        <v>#VALUE!</v>
      </c>
      <c r="S384" s="25" t="e">
        <f t="shared" si="226"/>
        <v>#VALUE!</v>
      </c>
      <c r="T384" s="25" t="e">
        <f t="shared" si="226"/>
        <v>#VALUE!</v>
      </c>
      <c r="U384" s="25" t="e">
        <f t="shared" si="226"/>
        <v>#VALUE!</v>
      </c>
      <c r="V384" s="25" t="e">
        <f t="shared" si="226"/>
        <v>#VALUE!</v>
      </c>
      <c r="W384" s="25" t="e">
        <f t="shared" si="226"/>
        <v>#VALUE!</v>
      </c>
      <c r="X384" s="25" t="e">
        <f t="shared" si="226"/>
        <v>#VALUE!</v>
      </c>
      <c r="Y384" s="25" t="e">
        <f t="shared" si="226"/>
        <v>#VALUE!</v>
      </c>
      <c r="Z384" s="25" t="e">
        <f t="shared" si="226"/>
        <v>#VALUE!</v>
      </c>
      <c r="AA384" s="25" t="e">
        <f t="shared" si="226"/>
        <v>#VALUE!</v>
      </c>
      <c r="AB384" s="25" t="e">
        <f t="shared" si="226"/>
        <v>#VALUE!</v>
      </c>
      <c r="AC384" s="25" t="e">
        <f t="shared" si="226"/>
        <v>#VALUE!</v>
      </c>
      <c r="AD384" s="25" t="e">
        <f t="shared" si="226"/>
        <v>#VALUE!</v>
      </c>
      <c r="AE384" s="25" t="e">
        <f t="shared" si="226"/>
        <v>#VALUE!</v>
      </c>
      <c r="AF384" s="25" t="e">
        <f t="shared" si="226"/>
        <v>#VALUE!</v>
      </c>
      <c r="AG384" s="25" t="e">
        <f t="shared" si="226"/>
        <v>#VALUE!</v>
      </c>
      <c r="AH384" s="99" t="s">
        <v>34</v>
      </c>
      <c r="AI384" s="110">
        <f t="shared" si="220"/>
        <v>0</v>
      </c>
      <c r="AJ384" s="113"/>
    </row>
    <row r="385" spans="2:38" hidden="1">
      <c r="B385" s="13" t="s">
        <v>41</v>
      </c>
      <c r="C385" s="26" t="e">
        <f t="shared" ref="C385:AG385" si="227">IF(AND(DAY(C370)&gt;=8,DAY(C370)&lt;=14,C371="日",OR(C376="休",C376="雨")),1,0)</f>
        <v>#VALUE!</v>
      </c>
      <c r="D385" s="26" t="e">
        <f t="shared" si="227"/>
        <v>#VALUE!</v>
      </c>
      <c r="E385" s="26" t="e">
        <f t="shared" si="227"/>
        <v>#VALUE!</v>
      </c>
      <c r="F385" s="26" t="e">
        <f t="shared" si="227"/>
        <v>#VALUE!</v>
      </c>
      <c r="G385" s="26" t="e">
        <f t="shared" si="227"/>
        <v>#VALUE!</v>
      </c>
      <c r="H385" s="26" t="e">
        <f t="shared" si="227"/>
        <v>#VALUE!</v>
      </c>
      <c r="I385" s="26" t="e">
        <f t="shared" si="227"/>
        <v>#VALUE!</v>
      </c>
      <c r="J385" s="26" t="e">
        <f t="shared" si="227"/>
        <v>#VALUE!</v>
      </c>
      <c r="K385" s="26" t="e">
        <f t="shared" si="227"/>
        <v>#VALUE!</v>
      </c>
      <c r="L385" s="26" t="e">
        <f t="shared" si="227"/>
        <v>#VALUE!</v>
      </c>
      <c r="M385" s="26" t="e">
        <f t="shared" si="227"/>
        <v>#VALUE!</v>
      </c>
      <c r="N385" s="26" t="e">
        <f t="shared" si="227"/>
        <v>#VALUE!</v>
      </c>
      <c r="O385" s="26" t="e">
        <f t="shared" si="227"/>
        <v>#VALUE!</v>
      </c>
      <c r="P385" s="26" t="e">
        <f t="shared" si="227"/>
        <v>#VALUE!</v>
      </c>
      <c r="Q385" s="26" t="e">
        <f t="shared" si="227"/>
        <v>#VALUE!</v>
      </c>
      <c r="R385" s="26" t="e">
        <f t="shared" si="227"/>
        <v>#VALUE!</v>
      </c>
      <c r="S385" s="26" t="e">
        <f t="shared" si="227"/>
        <v>#VALUE!</v>
      </c>
      <c r="T385" s="26" t="e">
        <f t="shared" si="227"/>
        <v>#VALUE!</v>
      </c>
      <c r="U385" s="26" t="e">
        <f t="shared" si="227"/>
        <v>#VALUE!</v>
      </c>
      <c r="V385" s="26" t="e">
        <f t="shared" si="227"/>
        <v>#VALUE!</v>
      </c>
      <c r="W385" s="26" t="e">
        <f t="shared" si="227"/>
        <v>#VALUE!</v>
      </c>
      <c r="X385" s="26" t="e">
        <f t="shared" si="227"/>
        <v>#VALUE!</v>
      </c>
      <c r="Y385" s="26" t="e">
        <f t="shared" si="227"/>
        <v>#VALUE!</v>
      </c>
      <c r="Z385" s="26" t="e">
        <f t="shared" si="227"/>
        <v>#VALUE!</v>
      </c>
      <c r="AA385" s="26" t="e">
        <f t="shared" si="227"/>
        <v>#VALUE!</v>
      </c>
      <c r="AB385" s="26" t="e">
        <f t="shared" si="227"/>
        <v>#VALUE!</v>
      </c>
      <c r="AC385" s="26" t="e">
        <f t="shared" si="227"/>
        <v>#VALUE!</v>
      </c>
      <c r="AD385" s="26" t="e">
        <f t="shared" si="227"/>
        <v>#VALUE!</v>
      </c>
      <c r="AE385" s="26" t="e">
        <f t="shared" si="227"/>
        <v>#VALUE!</v>
      </c>
      <c r="AF385" s="26" t="e">
        <f t="shared" si="227"/>
        <v>#VALUE!</v>
      </c>
      <c r="AG385" s="26" t="e">
        <f t="shared" si="227"/>
        <v>#VALUE!</v>
      </c>
      <c r="AH385" s="99" t="s">
        <v>35</v>
      </c>
      <c r="AI385" s="110">
        <f t="shared" si="220"/>
        <v>0</v>
      </c>
      <c r="AJ385" s="113"/>
    </row>
    <row r="387" spans="2:38">
      <c r="C387" s="2" t="e">
        <f>YEAR(C390)</f>
        <v>#VALUE!</v>
      </c>
      <c r="D387" s="2" t="e">
        <f>MONTH(C390)</f>
        <v>#VALUE!</v>
      </c>
    </row>
    <row r="388" spans="2:38">
      <c r="B388" s="14" t="s">
        <v>1</v>
      </c>
      <c r="C388" s="28" t="e">
        <f>C390</f>
        <v>#VALUE!</v>
      </c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03"/>
    </row>
    <row r="389" spans="2:38" hidden="1">
      <c r="B389" s="15"/>
      <c r="C389" s="29" t="e">
        <f>DATE($C387,$D387,1)</f>
        <v>#VALUE!</v>
      </c>
      <c r="D389" s="29" t="e">
        <f t="shared" ref="D389:AG389" si="228">C389+1</f>
        <v>#VALUE!</v>
      </c>
      <c r="E389" s="29" t="e">
        <f t="shared" si="228"/>
        <v>#VALUE!</v>
      </c>
      <c r="F389" s="29" t="e">
        <f t="shared" si="228"/>
        <v>#VALUE!</v>
      </c>
      <c r="G389" s="29" t="e">
        <f t="shared" si="228"/>
        <v>#VALUE!</v>
      </c>
      <c r="H389" s="29" t="e">
        <f t="shared" si="228"/>
        <v>#VALUE!</v>
      </c>
      <c r="I389" s="29" t="e">
        <f t="shared" si="228"/>
        <v>#VALUE!</v>
      </c>
      <c r="J389" s="29" t="e">
        <f t="shared" si="228"/>
        <v>#VALUE!</v>
      </c>
      <c r="K389" s="29" t="e">
        <f t="shared" si="228"/>
        <v>#VALUE!</v>
      </c>
      <c r="L389" s="29" t="e">
        <f t="shared" si="228"/>
        <v>#VALUE!</v>
      </c>
      <c r="M389" s="29" t="e">
        <f t="shared" si="228"/>
        <v>#VALUE!</v>
      </c>
      <c r="N389" s="29" t="e">
        <f t="shared" si="228"/>
        <v>#VALUE!</v>
      </c>
      <c r="O389" s="29" t="e">
        <f t="shared" si="228"/>
        <v>#VALUE!</v>
      </c>
      <c r="P389" s="29" t="e">
        <f t="shared" si="228"/>
        <v>#VALUE!</v>
      </c>
      <c r="Q389" s="29" t="e">
        <f t="shared" si="228"/>
        <v>#VALUE!</v>
      </c>
      <c r="R389" s="29" t="e">
        <f t="shared" si="228"/>
        <v>#VALUE!</v>
      </c>
      <c r="S389" s="29" t="e">
        <f t="shared" si="228"/>
        <v>#VALUE!</v>
      </c>
      <c r="T389" s="29" t="e">
        <f t="shared" si="228"/>
        <v>#VALUE!</v>
      </c>
      <c r="U389" s="29" t="e">
        <f t="shared" si="228"/>
        <v>#VALUE!</v>
      </c>
      <c r="V389" s="29" t="e">
        <f t="shared" si="228"/>
        <v>#VALUE!</v>
      </c>
      <c r="W389" s="29" t="e">
        <f t="shared" si="228"/>
        <v>#VALUE!</v>
      </c>
      <c r="X389" s="29" t="e">
        <f t="shared" si="228"/>
        <v>#VALUE!</v>
      </c>
      <c r="Y389" s="29" t="e">
        <f t="shared" si="228"/>
        <v>#VALUE!</v>
      </c>
      <c r="Z389" s="29" t="e">
        <f t="shared" si="228"/>
        <v>#VALUE!</v>
      </c>
      <c r="AA389" s="29" t="e">
        <f t="shared" si="228"/>
        <v>#VALUE!</v>
      </c>
      <c r="AB389" s="29" t="e">
        <f t="shared" si="228"/>
        <v>#VALUE!</v>
      </c>
      <c r="AC389" s="29" t="e">
        <f t="shared" si="228"/>
        <v>#VALUE!</v>
      </c>
      <c r="AD389" s="29" t="e">
        <f t="shared" si="228"/>
        <v>#VALUE!</v>
      </c>
      <c r="AE389" s="29" t="e">
        <f t="shared" si="228"/>
        <v>#VALUE!</v>
      </c>
      <c r="AF389" s="29" t="e">
        <f t="shared" si="228"/>
        <v>#VALUE!</v>
      </c>
      <c r="AG389" s="29" t="e">
        <f t="shared" si="228"/>
        <v>#VALUE!</v>
      </c>
      <c r="AH389" s="100"/>
      <c r="AI389" s="111"/>
    </row>
    <row r="390" spans="2:38">
      <c r="B390" s="16" t="s">
        <v>24</v>
      </c>
      <c r="C390" s="30" t="e">
        <f>IF(EDATE(C369,1)&gt;$G$5,"",EDATE(C369,1))</f>
        <v>#VALUE!</v>
      </c>
      <c r="D390" s="29" t="e">
        <f t="shared" ref="D390:AG390" si="229">IF(D389&gt;$G$5,"",IF(C390=EOMONTH(DATE($C387,$D387,1),0),"",IF(C390="","",C390+1)))</f>
        <v>#VALUE!</v>
      </c>
      <c r="E390" s="29" t="e">
        <f t="shared" si="229"/>
        <v>#VALUE!</v>
      </c>
      <c r="F390" s="29" t="e">
        <f t="shared" si="229"/>
        <v>#VALUE!</v>
      </c>
      <c r="G390" s="29" t="e">
        <f t="shared" si="229"/>
        <v>#VALUE!</v>
      </c>
      <c r="H390" s="29" t="e">
        <f t="shared" si="229"/>
        <v>#VALUE!</v>
      </c>
      <c r="I390" s="29" t="e">
        <f t="shared" si="229"/>
        <v>#VALUE!</v>
      </c>
      <c r="J390" s="29" t="e">
        <f t="shared" si="229"/>
        <v>#VALUE!</v>
      </c>
      <c r="K390" s="29" t="e">
        <f t="shared" si="229"/>
        <v>#VALUE!</v>
      </c>
      <c r="L390" s="29" t="e">
        <f t="shared" si="229"/>
        <v>#VALUE!</v>
      </c>
      <c r="M390" s="29" t="e">
        <f t="shared" si="229"/>
        <v>#VALUE!</v>
      </c>
      <c r="N390" s="29" t="e">
        <f t="shared" si="229"/>
        <v>#VALUE!</v>
      </c>
      <c r="O390" s="29" t="e">
        <f t="shared" si="229"/>
        <v>#VALUE!</v>
      </c>
      <c r="P390" s="29" t="e">
        <f t="shared" si="229"/>
        <v>#VALUE!</v>
      </c>
      <c r="Q390" s="29" t="e">
        <f t="shared" si="229"/>
        <v>#VALUE!</v>
      </c>
      <c r="R390" s="29" t="e">
        <f t="shared" si="229"/>
        <v>#VALUE!</v>
      </c>
      <c r="S390" s="29" t="e">
        <f t="shared" si="229"/>
        <v>#VALUE!</v>
      </c>
      <c r="T390" s="29" t="e">
        <f t="shared" si="229"/>
        <v>#VALUE!</v>
      </c>
      <c r="U390" s="29" t="e">
        <f t="shared" si="229"/>
        <v>#VALUE!</v>
      </c>
      <c r="V390" s="29" t="e">
        <f t="shared" si="229"/>
        <v>#VALUE!</v>
      </c>
      <c r="W390" s="29" t="e">
        <f t="shared" si="229"/>
        <v>#VALUE!</v>
      </c>
      <c r="X390" s="29" t="e">
        <f t="shared" si="229"/>
        <v>#VALUE!</v>
      </c>
      <c r="Y390" s="29" t="e">
        <f t="shared" si="229"/>
        <v>#VALUE!</v>
      </c>
      <c r="Z390" s="29" t="e">
        <f t="shared" si="229"/>
        <v>#VALUE!</v>
      </c>
      <c r="AA390" s="29" t="e">
        <f t="shared" si="229"/>
        <v>#VALUE!</v>
      </c>
      <c r="AB390" s="29" t="e">
        <f t="shared" si="229"/>
        <v>#VALUE!</v>
      </c>
      <c r="AC390" s="29" t="e">
        <f t="shared" si="229"/>
        <v>#VALUE!</v>
      </c>
      <c r="AD390" s="29" t="e">
        <f t="shared" si="229"/>
        <v>#VALUE!</v>
      </c>
      <c r="AE390" s="29" t="e">
        <f t="shared" si="229"/>
        <v>#VALUE!</v>
      </c>
      <c r="AF390" s="29" t="e">
        <f t="shared" si="229"/>
        <v>#VALUE!</v>
      </c>
      <c r="AG390" s="29" t="e">
        <f t="shared" si="229"/>
        <v>#VALUE!</v>
      </c>
      <c r="AH390" s="95" t="s">
        <v>25</v>
      </c>
      <c r="AI390" s="105">
        <f>+COUNTIFS(C391:AG391,"土",C392:AG392,"")+COUNTIFS(C391:AG391,"日",C392:AG392,"")</f>
        <v>0</v>
      </c>
    </row>
    <row r="391" spans="2:38">
      <c r="B391" s="7" t="s">
        <v>26</v>
      </c>
      <c r="C391" s="20" t="str">
        <f t="shared" ref="C391:AG391" si="230">IFERROR(TEXT(WEEKDAY(+C390),"aaa"),"")</f>
        <v/>
      </c>
      <c r="D391" s="20" t="str">
        <f t="shared" si="230"/>
        <v/>
      </c>
      <c r="E391" s="20" t="str">
        <f t="shared" si="230"/>
        <v/>
      </c>
      <c r="F391" s="20" t="str">
        <f t="shared" si="230"/>
        <v/>
      </c>
      <c r="G391" s="20" t="str">
        <f t="shared" si="230"/>
        <v/>
      </c>
      <c r="H391" s="20" t="str">
        <f t="shared" si="230"/>
        <v/>
      </c>
      <c r="I391" s="20" t="str">
        <f t="shared" si="230"/>
        <v/>
      </c>
      <c r="J391" s="20" t="str">
        <f t="shared" si="230"/>
        <v/>
      </c>
      <c r="K391" s="20" t="str">
        <f t="shared" si="230"/>
        <v/>
      </c>
      <c r="L391" s="20" t="str">
        <f t="shared" si="230"/>
        <v/>
      </c>
      <c r="M391" s="20" t="str">
        <f t="shared" si="230"/>
        <v/>
      </c>
      <c r="N391" s="20" t="str">
        <f t="shared" si="230"/>
        <v/>
      </c>
      <c r="O391" s="20" t="str">
        <f t="shared" si="230"/>
        <v/>
      </c>
      <c r="P391" s="20" t="str">
        <f t="shared" si="230"/>
        <v/>
      </c>
      <c r="Q391" s="20" t="str">
        <f t="shared" si="230"/>
        <v/>
      </c>
      <c r="R391" s="20" t="str">
        <f t="shared" si="230"/>
        <v/>
      </c>
      <c r="S391" s="20" t="str">
        <f t="shared" si="230"/>
        <v/>
      </c>
      <c r="T391" s="20" t="str">
        <f t="shared" si="230"/>
        <v/>
      </c>
      <c r="U391" s="20" t="str">
        <f t="shared" si="230"/>
        <v/>
      </c>
      <c r="V391" s="20" t="str">
        <f t="shared" si="230"/>
        <v/>
      </c>
      <c r="W391" s="20" t="str">
        <f t="shared" si="230"/>
        <v/>
      </c>
      <c r="X391" s="20" t="str">
        <f t="shared" si="230"/>
        <v/>
      </c>
      <c r="Y391" s="20" t="str">
        <f t="shared" si="230"/>
        <v/>
      </c>
      <c r="Z391" s="20" t="str">
        <f t="shared" si="230"/>
        <v/>
      </c>
      <c r="AA391" s="20" t="str">
        <f t="shared" si="230"/>
        <v/>
      </c>
      <c r="AB391" s="20" t="str">
        <f t="shared" si="230"/>
        <v/>
      </c>
      <c r="AC391" s="20" t="str">
        <f t="shared" si="230"/>
        <v/>
      </c>
      <c r="AD391" s="20" t="str">
        <f t="shared" si="230"/>
        <v/>
      </c>
      <c r="AE391" s="20" t="str">
        <f t="shared" si="230"/>
        <v/>
      </c>
      <c r="AF391" s="20" t="str">
        <f t="shared" si="230"/>
        <v/>
      </c>
      <c r="AG391" s="20" t="str">
        <f t="shared" si="230"/>
        <v/>
      </c>
      <c r="AH391" s="95" t="s">
        <v>12</v>
      </c>
      <c r="AI391" s="105">
        <f>+COUNTIF(C392:AG392,"夏休")+COUNTIF(C392:AG392,"冬休")+COUNTIF(C392:AG392,"中止")</f>
        <v>0</v>
      </c>
    </row>
    <row r="392" spans="2:38" ht="13.5" customHeight="1">
      <c r="B392" s="8" t="s">
        <v>27</v>
      </c>
      <c r="C392" s="21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F392" s="39"/>
      <c r="AG392" s="88"/>
      <c r="AH392" s="96" t="s">
        <v>4</v>
      </c>
      <c r="AI392" s="106">
        <f>COUNT(C390:AG390)-AI391</f>
        <v>0</v>
      </c>
    </row>
    <row r="393" spans="2:38" ht="13.5" customHeight="1">
      <c r="B393" s="9"/>
      <c r="C393" s="21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F393" s="39"/>
      <c r="AG393" s="88"/>
      <c r="AH393" s="96" t="s">
        <v>29</v>
      </c>
      <c r="AI393" s="106">
        <f>+COUNTIF(C394:AG395,"休")</f>
        <v>0</v>
      </c>
      <c r="AJ393" s="113" t="e">
        <f>IF(AI394&gt;0.285,"",IF(AI393&lt;AI390,"←計画日数が足りません",""))</f>
        <v>#DIV/0!</v>
      </c>
    </row>
    <row r="394" spans="2:38" ht="13.5" customHeight="1">
      <c r="B394" s="10" t="s">
        <v>2</v>
      </c>
      <c r="C394" s="22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F394" s="35"/>
      <c r="AG394" s="89"/>
      <c r="AH394" s="96" t="s">
        <v>30</v>
      </c>
      <c r="AI394" s="107" t="e">
        <f>+AI393/AI392</f>
        <v>#DIV/0!</v>
      </c>
    </row>
    <row r="395" spans="2:38">
      <c r="B395" s="10"/>
      <c r="C395" s="22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F395" s="35"/>
      <c r="AG395" s="89"/>
      <c r="AH395" s="96" t="s">
        <v>7</v>
      </c>
      <c r="AI395" s="106">
        <f>+COUNTA(C396:AG397)</f>
        <v>0</v>
      </c>
    </row>
    <row r="396" spans="2:38">
      <c r="B396" s="11" t="s">
        <v>17</v>
      </c>
      <c r="C396" s="23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90"/>
      <c r="AH396" s="97" t="s">
        <v>31</v>
      </c>
      <c r="AI396" s="108" t="e">
        <f>+AI395/AI392</f>
        <v>#DIV/0!</v>
      </c>
      <c r="AL396" s="2">
        <f>+COUNTIF(C394:AG395,"休")</f>
        <v>0</v>
      </c>
    </row>
    <row r="397" spans="2:38">
      <c r="B397" s="12"/>
      <c r="C397" s="24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91"/>
      <c r="AH397" s="98" t="s">
        <v>6</v>
      </c>
      <c r="AI397" s="109" t="str">
        <f>IF(7&gt;AI392,"対象外",IF(OR(AI395&gt;=AI390,AI396&gt;=0.285),"OK","NG"))</f>
        <v>対象外</v>
      </c>
      <c r="AJ397" s="113" t="str">
        <f>IF(AI397="対象外","←７日間に満たない期間は達成判定の対象外",IF(AI397="NG","←月単位未達成","←月単位達成"))</f>
        <v>←７日間に満たない期間は達成判定の対象外</v>
      </c>
      <c r="AL397" s="114" t="str">
        <f>IF(7&gt;AI392,"対象外",IF(AL396&gt;=AI390,"OK","NG"))</f>
        <v>対象外</v>
      </c>
    </row>
    <row r="398" spans="2:38" hidden="1">
      <c r="B398" s="13" t="s">
        <v>32</v>
      </c>
      <c r="C398" s="25" t="e">
        <f t="shared" ref="C398:AG398" si="231">IF(AND(DAY(C390)&gt;=22,DAY(C390)&lt;=28,C391="土"),1,0)</f>
        <v>#VALUE!</v>
      </c>
      <c r="D398" s="25" t="e">
        <f t="shared" si="231"/>
        <v>#VALUE!</v>
      </c>
      <c r="E398" s="25" t="e">
        <f t="shared" si="231"/>
        <v>#VALUE!</v>
      </c>
      <c r="F398" s="25" t="e">
        <f t="shared" si="231"/>
        <v>#VALUE!</v>
      </c>
      <c r="G398" s="25" t="e">
        <f t="shared" si="231"/>
        <v>#VALUE!</v>
      </c>
      <c r="H398" s="25" t="e">
        <f t="shared" si="231"/>
        <v>#VALUE!</v>
      </c>
      <c r="I398" s="25" t="e">
        <f t="shared" si="231"/>
        <v>#VALUE!</v>
      </c>
      <c r="J398" s="25" t="e">
        <f t="shared" si="231"/>
        <v>#VALUE!</v>
      </c>
      <c r="K398" s="25" t="e">
        <f t="shared" si="231"/>
        <v>#VALUE!</v>
      </c>
      <c r="L398" s="25" t="e">
        <f t="shared" si="231"/>
        <v>#VALUE!</v>
      </c>
      <c r="M398" s="25" t="e">
        <f t="shared" si="231"/>
        <v>#VALUE!</v>
      </c>
      <c r="N398" s="25" t="e">
        <f t="shared" si="231"/>
        <v>#VALUE!</v>
      </c>
      <c r="O398" s="25" t="e">
        <f t="shared" si="231"/>
        <v>#VALUE!</v>
      </c>
      <c r="P398" s="25" t="e">
        <f t="shared" si="231"/>
        <v>#VALUE!</v>
      </c>
      <c r="Q398" s="25" t="e">
        <f t="shared" si="231"/>
        <v>#VALUE!</v>
      </c>
      <c r="R398" s="25" t="e">
        <f t="shared" si="231"/>
        <v>#VALUE!</v>
      </c>
      <c r="S398" s="25" t="e">
        <f t="shared" si="231"/>
        <v>#VALUE!</v>
      </c>
      <c r="T398" s="25" t="e">
        <f t="shared" si="231"/>
        <v>#VALUE!</v>
      </c>
      <c r="U398" s="25" t="e">
        <f t="shared" si="231"/>
        <v>#VALUE!</v>
      </c>
      <c r="V398" s="25" t="e">
        <f t="shared" si="231"/>
        <v>#VALUE!</v>
      </c>
      <c r="W398" s="25" t="e">
        <f t="shared" si="231"/>
        <v>#VALUE!</v>
      </c>
      <c r="X398" s="25" t="e">
        <f t="shared" si="231"/>
        <v>#VALUE!</v>
      </c>
      <c r="Y398" s="25" t="e">
        <f t="shared" si="231"/>
        <v>#VALUE!</v>
      </c>
      <c r="Z398" s="25" t="e">
        <f t="shared" si="231"/>
        <v>#VALUE!</v>
      </c>
      <c r="AA398" s="25" t="e">
        <f t="shared" si="231"/>
        <v>#VALUE!</v>
      </c>
      <c r="AB398" s="25" t="e">
        <f t="shared" si="231"/>
        <v>#VALUE!</v>
      </c>
      <c r="AC398" s="25" t="e">
        <f t="shared" si="231"/>
        <v>#VALUE!</v>
      </c>
      <c r="AD398" s="25" t="e">
        <f t="shared" si="231"/>
        <v>#VALUE!</v>
      </c>
      <c r="AE398" s="25" t="e">
        <f t="shared" si="231"/>
        <v>#VALUE!</v>
      </c>
      <c r="AF398" s="25" t="e">
        <f t="shared" si="231"/>
        <v>#VALUE!</v>
      </c>
      <c r="AG398" s="25" t="e">
        <f t="shared" si="231"/>
        <v>#VALUE!</v>
      </c>
      <c r="AH398" s="99" t="s">
        <v>34</v>
      </c>
      <c r="AI398" s="110">
        <f t="shared" ref="AI398:AI405" si="232">_xlfn.AGGREGATE(9,6,C398:AG398)</f>
        <v>0</v>
      </c>
      <c r="AJ398" s="113"/>
    </row>
    <row r="399" spans="2:38" hidden="1">
      <c r="B399" s="13" t="s">
        <v>13</v>
      </c>
      <c r="C399" s="26" t="e">
        <f t="shared" ref="C399:AG399" si="233">IF(AND(DAY(C390)&gt;=22,DAY(C390)&lt;=28,C391="土",OR(C396="休",C396="雨")),1,0)</f>
        <v>#VALUE!</v>
      </c>
      <c r="D399" s="26" t="e">
        <f t="shared" si="233"/>
        <v>#VALUE!</v>
      </c>
      <c r="E399" s="26" t="e">
        <f t="shared" si="233"/>
        <v>#VALUE!</v>
      </c>
      <c r="F399" s="26" t="e">
        <f t="shared" si="233"/>
        <v>#VALUE!</v>
      </c>
      <c r="G399" s="26" t="e">
        <f t="shared" si="233"/>
        <v>#VALUE!</v>
      </c>
      <c r="H399" s="26" t="e">
        <f t="shared" si="233"/>
        <v>#VALUE!</v>
      </c>
      <c r="I399" s="26" t="e">
        <f t="shared" si="233"/>
        <v>#VALUE!</v>
      </c>
      <c r="J399" s="26" t="e">
        <f t="shared" si="233"/>
        <v>#VALUE!</v>
      </c>
      <c r="K399" s="26" t="e">
        <f t="shared" si="233"/>
        <v>#VALUE!</v>
      </c>
      <c r="L399" s="26" t="e">
        <f t="shared" si="233"/>
        <v>#VALUE!</v>
      </c>
      <c r="M399" s="26" t="e">
        <f t="shared" si="233"/>
        <v>#VALUE!</v>
      </c>
      <c r="N399" s="26" t="e">
        <f t="shared" si="233"/>
        <v>#VALUE!</v>
      </c>
      <c r="O399" s="26" t="e">
        <f t="shared" si="233"/>
        <v>#VALUE!</v>
      </c>
      <c r="P399" s="26" t="e">
        <f t="shared" si="233"/>
        <v>#VALUE!</v>
      </c>
      <c r="Q399" s="26" t="e">
        <f t="shared" si="233"/>
        <v>#VALUE!</v>
      </c>
      <c r="R399" s="26" t="e">
        <f t="shared" si="233"/>
        <v>#VALUE!</v>
      </c>
      <c r="S399" s="26" t="e">
        <f t="shared" si="233"/>
        <v>#VALUE!</v>
      </c>
      <c r="T399" s="26" t="e">
        <f t="shared" si="233"/>
        <v>#VALUE!</v>
      </c>
      <c r="U399" s="26" t="e">
        <f t="shared" si="233"/>
        <v>#VALUE!</v>
      </c>
      <c r="V399" s="26" t="e">
        <f t="shared" si="233"/>
        <v>#VALUE!</v>
      </c>
      <c r="W399" s="26" t="e">
        <f t="shared" si="233"/>
        <v>#VALUE!</v>
      </c>
      <c r="X399" s="26" t="e">
        <f t="shared" si="233"/>
        <v>#VALUE!</v>
      </c>
      <c r="Y399" s="26" t="e">
        <f t="shared" si="233"/>
        <v>#VALUE!</v>
      </c>
      <c r="Z399" s="26" t="e">
        <f t="shared" si="233"/>
        <v>#VALUE!</v>
      </c>
      <c r="AA399" s="26" t="e">
        <f t="shared" si="233"/>
        <v>#VALUE!</v>
      </c>
      <c r="AB399" s="26" t="e">
        <f t="shared" si="233"/>
        <v>#VALUE!</v>
      </c>
      <c r="AC399" s="26" t="e">
        <f t="shared" si="233"/>
        <v>#VALUE!</v>
      </c>
      <c r="AD399" s="26" t="e">
        <f t="shared" si="233"/>
        <v>#VALUE!</v>
      </c>
      <c r="AE399" s="26" t="e">
        <f t="shared" si="233"/>
        <v>#VALUE!</v>
      </c>
      <c r="AF399" s="26" t="e">
        <f t="shared" si="233"/>
        <v>#VALUE!</v>
      </c>
      <c r="AG399" s="26" t="e">
        <f t="shared" si="233"/>
        <v>#VALUE!</v>
      </c>
      <c r="AH399" s="99" t="s">
        <v>35</v>
      </c>
      <c r="AI399" s="110">
        <f t="shared" si="232"/>
        <v>0</v>
      </c>
      <c r="AJ399" s="113"/>
    </row>
    <row r="400" spans="2:38" hidden="1">
      <c r="B400" s="13" t="s">
        <v>37</v>
      </c>
      <c r="C400" s="25" t="e">
        <f t="shared" ref="C400:AG400" si="234">IF(AND(DAY(C390)&gt;=8,DAY(C390)&lt;=14,C391="土"),1,0)</f>
        <v>#VALUE!</v>
      </c>
      <c r="D400" s="25" t="e">
        <f t="shared" si="234"/>
        <v>#VALUE!</v>
      </c>
      <c r="E400" s="25" t="e">
        <f t="shared" si="234"/>
        <v>#VALUE!</v>
      </c>
      <c r="F400" s="25" t="e">
        <f t="shared" si="234"/>
        <v>#VALUE!</v>
      </c>
      <c r="G400" s="25" t="e">
        <f t="shared" si="234"/>
        <v>#VALUE!</v>
      </c>
      <c r="H400" s="25" t="e">
        <f t="shared" si="234"/>
        <v>#VALUE!</v>
      </c>
      <c r="I400" s="25" t="e">
        <f t="shared" si="234"/>
        <v>#VALUE!</v>
      </c>
      <c r="J400" s="25" t="e">
        <f t="shared" si="234"/>
        <v>#VALUE!</v>
      </c>
      <c r="K400" s="25" t="e">
        <f t="shared" si="234"/>
        <v>#VALUE!</v>
      </c>
      <c r="L400" s="25" t="e">
        <f t="shared" si="234"/>
        <v>#VALUE!</v>
      </c>
      <c r="M400" s="25" t="e">
        <f t="shared" si="234"/>
        <v>#VALUE!</v>
      </c>
      <c r="N400" s="25" t="e">
        <f t="shared" si="234"/>
        <v>#VALUE!</v>
      </c>
      <c r="O400" s="25" t="e">
        <f t="shared" si="234"/>
        <v>#VALUE!</v>
      </c>
      <c r="P400" s="25" t="e">
        <f t="shared" si="234"/>
        <v>#VALUE!</v>
      </c>
      <c r="Q400" s="25" t="e">
        <f t="shared" si="234"/>
        <v>#VALUE!</v>
      </c>
      <c r="R400" s="25" t="e">
        <f t="shared" si="234"/>
        <v>#VALUE!</v>
      </c>
      <c r="S400" s="25" t="e">
        <f t="shared" si="234"/>
        <v>#VALUE!</v>
      </c>
      <c r="T400" s="25" t="e">
        <f t="shared" si="234"/>
        <v>#VALUE!</v>
      </c>
      <c r="U400" s="25" t="e">
        <f t="shared" si="234"/>
        <v>#VALUE!</v>
      </c>
      <c r="V400" s="25" t="e">
        <f t="shared" si="234"/>
        <v>#VALUE!</v>
      </c>
      <c r="W400" s="25" t="e">
        <f t="shared" si="234"/>
        <v>#VALUE!</v>
      </c>
      <c r="X400" s="25" t="e">
        <f t="shared" si="234"/>
        <v>#VALUE!</v>
      </c>
      <c r="Y400" s="25" t="e">
        <f t="shared" si="234"/>
        <v>#VALUE!</v>
      </c>
      <c r="Z400" s="25" t="e">
        <f t="shared" si="234"/>
        <v>#VALUE!</v>
      </c>
      <c r="AA400" s="25" t="e">
        <f t="shared" si="234"/>
        <v>#VALUE!</v>
      </c>
      <c r="AB400" s="25" t="e">
        <f t="shared" si="234"/>
        <v>#VALUE!</v>
      </c>
      <c r="AC400" s="25" t="e">
        <f t="shared" si="234"/>
        <v>#VALUE!</v>
      </c>
      <c r="AD400" s="25" t="e">
        <f t="shared" si="234"/>
        <v>#VALUE!</v>
      </c>
      <c r="AE400" s="25" t="e">
        <f t="shared" si="234"/>
        <v>#VALUE!</v>
      </c>
      <c r="AF400" s="25" t="e">
        <f t="shared" si="234"/>
        <v>#VALUE!</v>
      </c>
      <c r="AG400" s="25" t="e">
        <f t="shared" si="234"/>
        <v>#VALUE!</v>
      </c>
      <c r="AH400" s="99" t="s">
        <v>34</v>
      </c>
      <c r="AI400" s="110">
        <f t="shared" si="232"/>
        <v>0</v>
      </c>
      <c r="AJ400" s="113"/>
    </row>
    <row r="401" spans="2:38" hidden="1">
      <c r="B401" s="13" t="s">
        <v>38</v>
      </c>
      <c r="C401" s="26" t="e">
        <f t="shared" ref="C401:AG401" si="235">IF(AND(DAY(C390)&gt;=8,DAY(C390)&lt;=14,C391="土",OR(C396="休",C396="雨")),1,0)</f>
        <v>#VALUE!</v>
      </c>
      <c r="D401" s="26" t="e">
        <f t="shared" si="235"/>
        <v>#VALUE!</v>
      </c>
      <c r="E401" s="26" t="e">
        <f t="shared" si="235"/>
        <v>#VALUE!</v>
      </c>
      <c r="F401" s="26" t="e">
        <f t="shared" si="235"/>
        <v>#VALUE!</v>
      </c>
      <c r="G401" s="26" t="e">
        <f t="shared" si="235"/>
        <v>#VALUE!</v>
      </c>
      <c r="H401" s="26" t="e">
        <f t="shared" si="235"/>
        <v>#VALUE!</v>
      </c>
      <c r="I401" s="26" t="e">
        <f t="shared" si="235"/>
        <v>#VALUE!</v>
      </c>
      <c r="J401" s="26" t="e">
        <f t="shared" si="235"/>
        <v>#VALUE!</v>
      </c>
      <c r="K401" s="26" t="e">
        <f t="shared" si="235"/>
        <v>#VALUE!</v>
      </c>
      <c r="L401" s="26" t="e">
        <f t="shared" si="235"/>
        <v>#VALUE!</v>
      </c>
      <c r="M401" s="26" t="e">
        <f t="shared" si="235"/>
        <v>#VALUE!</v>
      </c>
      <c r="N401" s="26" t="e">
        <f t="shared" si="235"/>
        <v>#VALUE!</v>
      </c>
      <c r="O401" s="26" t="e">
        <f t="shared" si="235"/>
        <v>#VALUE!</v>
      </c>
      <c r="P401" s="26" t="e">
        <f t="shared" si="235"/>
        <v>#VALUE!</v>
      </c>
      <c r="Q401" s="26" t="e">
        <f t="shared" si="235"/>
        <v>#VALUE!</v>
      </c>
      <c r="R401" s="26" t="e">
        <f t="shared" si="235"/>
        <v>#VALUE!</v>
      </c>
      <c r="S401" s="26" t="e">
        <f t="shared" si="235"/>
        <v>#VALUE!</v>
      </c>
      <c r="T401" s="26" t="e">
        <f t="shared" si="235"/>
        <v>#VALUE!</v>
      </c>
      <c r="U401" s="26" t="e">
        <f t="shared" si="235"/>
        <v>#VALUE!</v>
      </c>
      <c r="V401" s="26" t="e">
        <f t="shared" si="235"/>
        <v>#VALUE!</v>
      </c>
      <c r="W401" s="26" t="e">
        <f t="shared" si="235"/>
        <v>#VALUE!</v>
      </c>
      <c r="X401" s="26" t="e">
        <f t="shared" si="235"/>
        <v>#VALUE!</v>
      </c>
      <c r="Y401" s="26" t="e">
        <f t="shared" si="235"/>
        <v>#VALUE!</v>
      </c>
      <c r="Z401" s="26" t="e">
        <f t="shared" si="235"/>
        <v>#VALUE!</v>
      </c>
      <c r="AA401" s="26" t="e">
        <f t="shared" si="235"/>
        <v>#VALUE!</v>
      </c>
      <c r="AB401" s="26" t="e">
        <f t="shared" si="235"/>
        <v>#VALUE!</v>
      </c>
      <c r="AC401" s="26" t="e">
        <f t="shared" si="235"/>
        <v>#VALUE!</v>
      </c>
      <c r="AD401" s="26" t="e">
        <f t="shared" si="235"/>
        <v>#VALUE!</v>
      </c>
      <c r="AE401" s="26" t="e">
        <f t="shared" si="235"/>
        <v>#VALUE!</v>
      </c>
      <c r="AF401" s="26" t="e">
        <f t="shared" si="235"/>
        <v>#VALUE!</v>
      </c>
      <c r="AG401" s="26" t="e">
        <f t="shared" si="235"/>
        <v>#VALUE!</v>
      </c>
      <c r="AH401" s="99" t="s">
        <v>35</v>
      </c>
      <c r="AI401" s="110">
        <f t="shared" si="232"/>
        <v>0</v>
      </c>
      <c r="AJ401" s="113"/>
    </row>
    <row r="402" spans="2:38" hidden="1">
      <c r="B402" s="13" t="s">
        <v>33</v>
      </c>
      <c r="C402" s="25" t="e">
        <f t="shared" ref="C402:AG402" si="236">IF(AND(DAY(C390)&gt;=22,DAY(C390)&lt;=28,C391="日"),1,0)</f>
        <v>#VALUE!</v>
      </c>
      <c r="D402" s="25" t="e">
        <f t="shared" si="236"/>
        <v>#VALUE!</v>
      </c>
      <c r="E402" s="25" t="e">
        <f t="shared" si="236"/>
        <v>#VALUE!</v>
      </c>
      <c r="F402" s="25" t="e">
        <f t="shared" si="236"/>
        <v>#VALUE!</v>
      </c>
      <c r="G402" s="25" t="e">
        <f t="shared" si="236"/>
        <v>#VALUE!</v>
      </c>
      <c r="H402" s="25" t="e">
        <f t="shared" si="236"/>
        <v>#VALUE!</v>
      </c>
      <c r="I402" s="25" t="e">
        <f t="shared" si="236"/>
        <v>#VALUE!</v>
      </c>
      <c r="J402" s="25" t="e">
        <f t="shared" si="236"/>
        <v>#VALUE!</v>
      </c>
      <c r="K402" s="25" t="e">
        <f t="shared" si="236"/>
        <v>#VALUE!</v>
      </c>
      <c r="L402" s="25" t="e">
        <f t="shared" si="236"/>
        <v>#VALUE!</v>
      </c>
      <c r="M402" s="25" t="e">
        <f t="shared" si="236"/>
        <v>#VALUE!</v>
      </c>
      <c r="N402" s="25" t="e">
        <f t="shared" si="236"/>
        <v>#VALUE!</v>
      </c>
      <c r="O402" s="25" t="e">
        <f t="shared" si="236"/>
        <v>#VALUE!</v>
      </c>
      <c r="P402" s="25" t="e">
        <f t="shared" si="236"/>
        <v>#VALUE!</v>
      </c>
      <c r="Q402" s="25" t="e">
        <f t="shared" si="236"/>
        <v>#VALUE!</v>
      </c>
      <c r="R402" s="25" t="e">
        <f t="shared" si="236"/>
        <v>#VALUE!</v>
      </c>
      <c r="S402" s="25" t="e">
        <f t="shared" si="236"/>
        <v>#VALUE!</v>
      </c>
      <c r="T402" s="25" t="e">
        <f t="shared" si="236"/>
        <v>#VALUE!</v>
      </c>
      <c r="U402" s="25" t="e">
        <f t="shared" si="236"/>
        <v>#VALUE!</v>
      </c>
      <c r="V402" s="25" t="e">
        <f t="shared" si="236"/>
        <v>#VALUE!</v>
      </c>
      <c r="W402" s="25" t="e">
        <f t="shared" si="236"/>
        <v>#VALUE!</v>
      </c>
      <c r="X402" s="25" t="e">
        <f t="shared" si="236"/>
        <v>#VALUE!</v>
      </c>
      <c r="Y402" s="25" t="e">
        <f t="shared" si="236"/>
        <v>#VALUE!</v>
      </c>
      <c r="Z402" s="25" t="e">
        <f t="shared" si="236"/>
        <v>#VALUE!</v>
      </c>
      <c r="AA402" s="25" t="e">
        <f t="shared" si="236"/>
        <v>#VALUE!</v>
      </c>
      <c r="AB402" s="25" t="e">
        <f t="shared" si="236"/>
        <v>#VALUE!</v>
      </c>
      <c r="AC402" s="25" t="e">
        <f t="shared" si="236"/>
        <v>#VALUE!</v>
      </c>
      <c r="AD402" s="25" t="e">
        <f t="shared" si="236"/>
        <v>#VALUE!</v>
      </c>
      <c r="AE402" s="25" t="e">
        <f t="shared" si="236"/>
        <v>#VALUE!</v>
      </c>
      <c r="AF402" s="25" t="e">
        <f t="shared" si="236"/>
        <v>#VALUE!</v>
      </c>
      <c r="AG402" s="25" t="e">
        <f t="shared" si="236"/>
        <v>#VALUE!</v>
      </c>
      <c r="AH402" s="99" t="s">
        <v>34</v>
      </c>
      <c r="AI402" s="110">
        <f t="shared" si="232"/>
        <v>0</v>
      </c>
      <c r="AJ402" s="113"/>
    </row>
    <row r="403" spans="2:38" hidden="1">
      <c r="B403" s="13" t="s">
        <v>39</v>
      </c>
      <c r="C403" s="26" t="e">
        <f t="shared" ref="C403:AG403" si="237">IF(AND(DAY(C390)&gt;=22,DAY(C390)&lt;=28,C391="日",OR(C396="休",C396="雨")),1,0)</f>
        <v>#VALUE!</v>
      </c>
      <c r="D403" s="26" t="e">
        <f t="shared" si="237"/>
        <v>#VALUE!</v>
      </c>
      <c r="E403" s="26" t="e">
        <f t="shared" si="237"/>
        <v>#VALUE!</v>
      </c>
      <c r="F403" s="26" t="e">
        <f t="shared" si="237"/>
        <v>#VALUE!</v>
      </c>
      <c r="G403" s="26" t="e">
        <f t="shared" si="237"/>
        <v>#VALUE!</v>
      </c>
      <c r="H403" s="26" t="e">
        <f t="shared" si="237"/>
        <v>#VALUE!</v>
      </c>
      <c r="I403" s="26" t="e">
        <f t="shared" si="237"/>
        <v>#VALUE!</v>
      </c>
      <c r="J403" s="26" t="e">
        <f t="shared" si="237"/>
        <v>#VALUE!</v>
      </c>
      <c r="K403" s="26" t="e">
        <f t="shared" si="237"/>
        <v>#VALUE!</v>
      </c>
      <c r="L403" s="26" t="e">
        <f t="shared" si="237"/>
        <v>#VALUE!</v>
      </c>
      <c r="M403" s="26" t="e">
        <f t="shared" si="237"/>
        <v>#VALUE!</v>
      </c>
      <c r="N403" s="26" t="e">
        <f t="shared" si="237"/>
        <v>#VALUE!</v>
      </c>
      <c r="O403" s="26" t="e">
        <f t="shared" si="237"/>
        <v>#VALUE!</v>
      </c>
      <c r="P403" s="26" t="e">
        <f t="shared" si="237"/>
        <v>#VALUE!</v>
      </c>
      <c r="Q403" s="26" t="e">
        <f t="shared" si="237"/>
        <v>#VALUE!</v>
      </c>
      <c r="R403" s="26" t="e">
        <f t="shared" si="237"/>
        <v>#VALUE!</v>
      </c>
      <c r="S403" s="26" t="e">
        <f t="shared" si="237"/>
        <v>#VALUE!</v>
      </c>
      <c r="T403" s="26" t="e">
        <f t="shared" si="237"/>
        <v>#VALUE!</v>
      </c>
      <c r="U403" s="26" t="e">
        <f t="shared" si="237"/>
        <v>#VALUE!</v>
      </c>
      <c r="V403" s="26" t="e">
        <f t="shared" si="237"/>
        <v>#VALUE!</v>
      </c>
      <c r="W403" s="26" t="e">
        <f t="shared" si="237"/>
        <v>#VALUE!</v>
      </c>
      <c r="X403" s="26" t="e">
        <f t="shared" si="237"/>
        <v>#VALUE!</v>
      </c>
      <c r="Y403" s="26" t="e">
        <f t="shared" si="237"/>
        <v>#VALUE!</v>
      </c>
      <c r="Z403" s="26" t="e">
        <f t="shared" si="237"/>
        <v>#VALUE!</v>
      </c>
      <c r="AA403" s="26" t="e">
        <f t="shared" si="237"/>
        <v>#VALUE!</v>
      </c>
      <c r="AB403" s="26" t="e">
        <f t="shared" si="237"/>
        <v>#VALUE!</v>
      </c>
      <c r="AC403" s="26" t="e">
        <f t="shared" si="237"/>
        <v>#VALUE!</v>
      </c>
      <c r="AD403" s="26" t="e">
        <f t="shared" si="237"/>
        <v>#VALUE!</v>
      </c>
      <c r="AE403" s="26" t="e">
        <f t="shared" si="237"/>
        <v>#VALUE!</v>
      </c>
      <c r="AF403" s="26" t="e">
        <f t="shared" si="237"/>
        <v>#VALUE!</v>
      </c>
      <c r="AG403" s="26" t="e">
        <f t="shared" si="237"/>
        <v>#VALUE!</v>
      </c>
      <c r="AH403" s="99" t="s">
        <v>35</v>
      </c>
      <c r="AI403" s="110">
        <f t="shared" si="232"/>
        <v>0</v>
      </c>
      <c r="AJ403" s="113"/>
    </row>
    <row r="404" spans="2:38" hidden="1">
      <c r="B404" s="13" t="s">
        <v>40</v>
      </c>
      <c r="C404" s="25" t="e">
        <f t="shared" ref="C404:AG404" si="238">IF(AND(DAY(C390)&gt;=8,DAY(C390)&lt;=14,C391="日"),1,0)</f>
        <v>#VALUE!</v>
      </c>
      <c r="D404" s="25" t="e">
        <f t="shared" si="238"/>
        <v>#VALUE!</v>
      </c>
      <c r="E404" s="25" t="e">
        <f t="shared" si="238"/>
        <v>#VALUE!</v>
      </c>
      <c r="F404" s="25" t="e">
        <f t="shared" si="238"/>
        <v>#VALUE!</v>
      </c>
      <c r="G404" s="25" t="e">
        <f t="shared" si="238"/>
        <v>#VALUE!</v>
      </c>
      <c r="H404" s="25" t="e">
        <f t="shared" si="238"/>
        <v>#VALUE!</v>
      </c>
      <c r="I404" s="25" t="e">
        <f t="shared" si="238"/>
        <v>#VALUE!</v>
      </c>
      <c r="J404" s="25" t="e">
        <f t="shared" si="238"/>
        <v>#VALUE!</v>
      </c>
      <c r="K404" s="25" t="e">
        <f t="shared" si="238"/>
        <v>#VALUE!</v>
      </c>
      <c r="L404" s="25" t="e">
        <f t="shared" si="238"/>
        <v>#VALUE!</v>
      </c>
      <c r="M404" s="25" t="e">
        <f t="shared" si="238"/>
        <v>#VALUE!</v>
      </c>
      <c r="N404" s="25" t="e">
        <f t="shared" si="238"/>
        <v>#VALUE!</v>
      </c>
      <c r="O404" s="25" t="e">
        <f t="shared" si="238"/>
        <v>#VALUE!</v>
      </c>
      <c r="P404" s="25" t="e">
        <f t="shared" si="238"/>
        <v>#VALUE!</v>
      </c>
      <c r="Q404" s="25" t="e">
        <f t="shared" si="238"/>
        <v>#VALUE!</v>
      </c>
      <c r="R404" s="25" t="e">
        <f t="shared" si="238"/>
        <v>#VALUE!</v>
      </c>
      <c r="S404" s="25" t="e">
        <f t="shared" si="238"/>
        <v>#VALUE!</v>
      </c>
      <c r="T404" s="25" t="e">
        <f t="shared" si="238"/>
        <v>#VALUE!</v>
      </c>
      <c r="U404" s="25" t="e">
        <f t="shared" si="238"/>
        <v>#VALUE!</v>
      </c>
      <c r="V404" s="25" t="e">
        <f t="shared" si="238"/>
        <v>#VALUE!</v>
      </c>
      <c r="W404" s="25" t="e">
        <f t="shared" si="238"/>
        <v>#VALUE!</v>
      </c>
      <c r="X404" s="25" t="e">
        <f t="shared" si="238"/>
        <v>#VALUE!</v>
      </c>
      <c r="Y404" s="25" t="e">
        <f t="shared" si="238"/>
        <v>#VALUE!</v>
      </c>
      <c r="Z404" s="25" t="e">
        <f t="shared" si="238"/>
        <v>#VALUE!</v>
      </c>
      <c r="AA404" s="25" t="e">
        <f t="shared" si="238"/>
        <v>#VALUE!</v>
      </c>
      <c r="AB404" s="25" t="e">
        <f t="shared" si="238"/>
        <v>#VALUE!</v>
      </c>
      <c r="AC404" s="25" t="e">
        <f t="shared" si="238"/>
        <v>#VALUE!</v>
      </c>
      <c r="AD404" s="25" t="e">
        <f t="shared" si="238"/>
        <v>#VALUE!</v>
      </c>
      <c r="AE404" s="25" t="e">
        <f t="shared" si="238"/>
        <v>#VALUE!</v>
      </c>
      <c r="AF404" s="25" t="e">
        <f t="shared" si="238"/>
        <v>#VALUE!</v>
      </c>
      <c r="AG404" s="25" t="e">
        <f t="shared" si="238"/>
        <v>#VALUE!</v>
      </c>
      <c r="AH404" s="99" t="s">
        <v>34</v>
      </c>
      <c r="AI404" s="110">
        <f t="shared" si="232"/>
        <v>0</v>
      </c>
      <c r="AJ404" s="113"/>
    </row>
    <row r="405" spans="2:38" hidden="1">
      <c r="B405" s="13" t="s">
        <v>41</v>
      </c>
      <c r="C405" s="26" t="e">
        <f t="shared" ref="C405:AG405" si="239">IF(AND(DAY(C390)&gt;=8,DAY(C390)&lt;=14,C391="日",OR(C396="休",C396="雨")),1,0)</f>
        <v>#VALUE!</v>
      </c>
      <c r="D405" s="26" t="e">
        <f t="shared" si="239"/>
        <v>#VALUE!</v>
      </c>
      <c r="E405" s="26" t="e">
        <f t="shared" si="239"/>
        <v>#VALUE!</v>
      </c>
      <c r="F405" s="26" t="e">
        <f t="shared" si="239"/>
        <v>#VALUE!</v>
      </c>
      <c r="G405" s="26" t="e">
        <f t="shared" si="239"/>
        <v>#VALUE!</v>
      </c>
      <c r="H405" s="26" t="e">
        <f t="shared" si="239"/>
        <v>#VALUE!</v>
      </c>
      <c r="I405" s="26" t="e">
        <f t="shared" si="239"/>
        <v>#VALUE!</v>
      </c>
      <c r="J405" s="26" t="e">
        <f t="shared" si="239"/>
        <v>#VALUE!</v>
      </c>
      <c r="K405" s="26" t="e">
        <f t="shared" si="239"/>
        <v>#VALUE!</v>
      </c>
      <c r="L405" s="26" t="e">
        <f t="shared" si="239"/>
        <v>#VALUE!</v>
      </c>
      <c r="M405" s="26" t="e">
        <f t="shared" si="239"/>
        <v>#VALUE!</v>
      </c>
      <c r="N405" s="26" t="e">
        <f t="shared" si="239"/>
        <v>#VALUE!</v>
      </c>
      <c r="O405" s="26" t="e">
        <f t="shared" si="239"/>
        <v>#VALUE!</v>
      </c>
      <c r="P405" s="26" t="e">
        <f t="shared" si="239"/>
        <v>#VALUE!</v>
      </c>
      <c r="Q405" s="26" t="e">
        <f t="shared" si="239"/>
        <v>#VALUE!</v>
      </c>
      <c r="R405" s="26" t="e">
        <f t="shared" si="239"/>
        <v>#VALUE!</v>
      </c>
      <c r="S405" s="26" t="e">
        <f t="shared" si="239"/>
        <v>#VALUE!</v>
      </c>
      <c r="T405" s="26" t="e">
        <f t="shared" si="239"/>
        <v>#VALUE!</v>
      </c>
      <c r="U405" s="26" t="e">
        <f t="shared" si="239"/>
        <v>#VALUE!</v>
      </c>
      <c r="V405" s="26" t="e">
        <f t="shared" si="239"/>
        <v>#VALUE!</v>
      </c>
      <c r="W405" s="26" t="e">
        <f t="shared" si="239"/>
        <v>#VALUE!</v>
      </c>
      <c r="X405" s="26" t="e">
        <f t="shared" si="239"/>
        <v>#VALUE!</v>
      </c>
      <c r="Y405" s="26" t="e">
        <f t="shared" si="239"/>
        <v>#VALUE!</v>
      </c>
      <c r="Z405" s="26" t="e">
        <f t="shared" si="239"/>
        <v>#VALUE!</v>
      </c>
      <c r="AA405" s="26" t="e">
        <f t="shared" si="239"/>
        <v>#VALUE!</v>
      </c>
      <c r="AB405" s="26" t="e">
        <f t="shared" si="239"/>
        <v>#VALUE!</v>
      </c>
      <c r="AC405" s="26" t="e">
        <f t="shared" si="239"/>
        <v>#VALUE!</v>
      </c>
      <c r="AD405" s="26" t="e">
        <f t="shared" si="239"/>
        <v>#VALUE!</v>
      </c>
      <c r="AE405" s="26" t="e">
        <f t="shared" si="239"/>
        <v>#VALUE!</v>
      </c>
      <c r="AF405" s="26" t="e">
        <f t="shared" si="239"/>
        <v>#VALUE!</v>
      </c>
      <c r="AG405" s="26" t="e">
        <f t="shared" si="239"/>
        <v>#VALUE!</v>
      </c>
      <c r="AH405" s="99" t="s">
        <v>35</v>
      </c>
      <c r="AI405" s="110">
        <f t="shared" si="232"/>
        <v>0</v>
      </c>
      <c r="AJ405" s="113"/>
    </row>
    <row r="407" spans="2:38">
      <c r="C407" s="2" t="e">
        <f>YEAR(C410)</f>
        <v>#VALUE!</v>
      </c>
      <c r="D407" s="2" t="e">
        <f>MONTH(C410)</f>
        <v>#VALUE!</v>
      </c>
    </row>
    <row r="408" spans="2:38">
      <c r="B408" s="14" t="s">
        <v>1</v>
      </c>
      <c r="C408" s="28" t="e">
        <f>C410</f>
        <v>#VALUE!</v>
      </c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03"/>
    </row>
    <row r="409" spans="2:38" hidden="1">
      <c r="B409" s="15"/>
      <c r="C409" s="29" t="e">
        <f>DATE($C407,$D407,1)</f>
        <v>#VALUE!</v>
      </c>
      <c r="D409" s="29" t="e">
        <f t="shared" ref="D409:AG409" si="240">C409+1</f>
        <v>#VALUE!</v>
      </c>
      <c r="E409" s="29" t="e">
        <f t="shared" si="240"/>
        <v>#VALUE!</v>
      </c>
      <c r="F409" s="29" t="e">
        <f t="shared" si="240"/>
        <v>#VALUE!</v>
      </c>
      <c r="G409" s="29" t="e">
        <f t="shared" si="240"/>
        <v>#VALUE!</v>
      </c>
      <c r="H409" s="29" t="e">
        <f t="shared" si="240"/>
        <v>#VALUE!</v>
      </c>
      <c r="I409" s="29" t="e">
        <f t="shared" si="240"/>
        <v>#VALUE!</v>
      </c>
      <c r="J409" s="29" t="e">
        <f t="shared" si="240"/>
        <v>#VALUE!</v>
      </c>
      <c r="K409" s="29" t="e">
        <f t="shared" si="240"/>
        <v>#VALUE!</v>
      </c>
      <c r="L409" s="29" t="e">
        <f t="shared" si="240"/>
        <v>#VALUE!</v>
      </c>
      <c r="M409" s="29" t="e">
        <f t="shared" si="240"/>
        <v>#VALUE!</v>
      </c>
      <c r="N409" s="29" t="e">
        <f t="shared" si="240"/>
        <v>#VALUE!</v>
      </c>
      <c r="O409" s="29" t="e">
        <f t="shared" si="240"/>
        <v>#VALUE!</v>
      </c>
      <c r="P409" s="29" t="e">
        <f t="shared" si="240"/>
        <v>#VALUE!</v>
      </c>
      <c r="Q409" s="29" t="e">
        <f t="shared" si="240"/>
        <v>#VALUE!</v>
      </c>
      <c r="R409" s="29" t="e">
        <f t="shared" si="240"/>
        <v>#VALUE!</v>
      </c>
      <c r="S409" s="29" t="e">
        <f t="shared" si="240"/>
        <v>#VALUE!</v>
      </c>
      <c r="T409" s="29" t="e">
        <f t="shared" si="240"/>
        <v>#VALUE!</v>
      </c>
      <c r="U409" s="29" t="e">
        <f t="shared" si="240"/>
        <v>#VALUE!</v>
      </c>
      <c r="V409" s="29" t="e">
        <f t="shared" si="240"/>
        <v>#VALUE!</v>
      </c>
      <c r="W409" s="29" t="e">
        <f t="shared" si="240"/>
        <v>#VALUE!</v>
      </c>
      <c r="X409" s="29" t="e">
        <f t="shared" si="240"/>
        <v>#VALUE!</v>
      </c>
      <c r="Y409" s="29" t="e">
        <f t="shared" si="240"/>
        <v>#VALUE!</v>
      </c>
      <c r="Z409" s="29" t="e">
        <f t="shared" si="240"/>
        <v>#VALUE!</v>
      </c>
      <c r="AA409" s="29" t="e">
        <f t="shared" si="240"/>
        <v>#VALUE!</v>
      </c>
      <c r="AB409" s="29" t="e">
        <f t="shared" si="240"/>
        <v>#VALUE!</v>
      </c>
      <c r="AC409" s="29" t="e">
        <f t="shared" si="240"/>
        <v>#VALUE!</v>
      </c>
      <c r="AD409" s="29" t="e">
        <f t="shared" si="240"/>
        <v>#VALUE!</v>
      </c>
      <c r="AE409" s="29" t="e">
        <f t="shared" si="240"/>
        <v>#VALUE!</v>
      </c>
      <c r="AF409" s="29" t="e">
        <f t="shared" si="240"/>
        <v>#VALUE!</v>
      </c>
      <c r="AG409" s="29" t="e">
        <f t="shared" si="240"/>
        <v>#VALUE!</v>
      </c>
      <c r="AH409" s="100"/>
      <c r="AI409" s="111"/>
    </row>
    <row r="410" spans="2:38">
      <c r="B410" s="16" t="s">
        <v>24</v>
      </c>
      <c r="C410" s="30" t="e">
        <f>IF(EDATE(C389,1)&gt;$G$5,"",EDATE(C389,1))</f>
        <v>#VALUE!</v>
      </c>
      <c r="D410" s="29" t="e">
        <f t="shared" ref="D410:AG410" si="241">IF(D409&gt;$G$5,"",IF(C410=EOMONTH(DATE($C407,$D407,1),0),"",IF(C410="","",C410+1)))</f>
        <v>#VALUE!</v>
      </c>
      <c r="E410" s="29" t="e">
        <f t="shared" si="241"/>
        <v>#VALUE!</v>
      </c>
      <c r="F410" s="29" t="e">
        <f t="shared" si="241"/>
        <v>#VALUE!</v>
      </c>
      <c r="G410" s="29" t="e">
        <f t="shared" si="241"/>
        <v>#VALUE!</v>
      </c>
      <c r="H410" s="29" t="e">
        <f t="shared" si="241"/>
        <v>#VALUE!</v>
      </c>
      <c r="I410" s="29" t="e">
        <f t="shared" si="241"/>
        <v>#VALUE!</v>
      </c>
      <c r="J410" s="29" t="e">
        <f t="shared" si="241"/>
        <v>#VALUE!</v>
      </c>
      <c r="K410" s="29" t="e">
        <f t="shared" si="241"/>
        <v>#VALUE!</v>
      </c>
      <c r="L410" s="29" t="e">
        <f t="shared" si="241"/>
        <v>#VALUE!</v>
      </c>
      <c r="M410" s="29" t="e">
        <f t="shared" si="241"/>
        <v>#VALUE!</v>
      </c>
      <c r="N410" s="29" t="e">
        <f t="shared" si="241"/>
        <v>#VALUE!</v>
      </c>
      <c r="O410" s="29" t="e">
        <f t="shared" si="241"/>
        <v>#VALUE!</v>
      </c>
      <c r="P410" s="29" t="e">
        <f t="shared" si="241"/>
        <v>#VALUE!</v>
      </c>
      <c r="Q410" s="29" t="e">
        <f t="shared" si="241"/>
        <v>#VALUE!</v>
      </c>
      <c r="R410" s="29" t="e">
        <f t="shared" si="241"/>
        <v>#VALUE!</v>
      </c>
      <c r="S410" s="29" t="e">
        <f t="shared" si="241"/>
        <v>#VALUE!</v>
      </c>
      <c r="T410" s="29" t="e">
        <f t="shared" si="241"/>
        <v>#VALUE!</v>
      </c>
      <c r="U410" s="29" t="e">
        <f t="shared" si="241"/>
        <v>#VALUE!</v>
      </c>
      <c r="V410" s="29" t="e">
        <f t="shared" si="241"/>
        <v>#VALUE!</v>
      </c>
      <c r="W410" s="29" t="e">
        <f t="shared" si="241"/>
        <v>#VALUE!</v>
      </c>
      <c r="X410" s="29" t="e">
        <f t="shared" si="241"/>
        <v>#VALUE!</v>
      </c>
      <c r="Y410" s="29" t="e">
        <f t="shared" si="241"/>
        <v>#VALUE!</v>
      </c>
      <c r="Z410" s="29" t="e">
        <f t="shared" si="241"/>
        <v>#VALUE!</v>
      </c>
      <c r="AA410" s="29" t="e">
        <f t="shared" si="241"/>
        <v>#VALUE!</v>
      </c>
      <c r="AB410" s="29" t="e">
        <f t="shared" si="241"/>
        <v>#VALUE!</v>
      </c>
      <c r="AC410" s="29" t="e">
        <f t="shared" si="241"/>
        <v>#VALUE!</v>
      </c>
      <c r="AD410" s="29" t="e">
        <f t="shared" si="241"/>
        <v>#VALUE!</v>
      </c>
      <c r="AE410" s="29" t="e">
        <f t="shared" si="241"/>
        <v>#VALUE!</v>
      </c>
      <c r="AF410" s="29" t="e">
        <f t="shared" si="241"/>
        <v>#VALUE!</v>
      </c>
      <c r="AG410" s="29" t="e">
        <f t="shared" si="241"/>
        <v>#VALUE!</v>
      </c>
      <c r="AH410" s="95" t="s">
        <v>25</v>
      </c>
      <c r="AI410" s="105">
        <f>+COUNTIFS(C411:AG411,"土",C412:AG412,"")+COUNTIFS(C411:AG411,"日",C412:AG412,"")</f>
        <v>0</v>
      </c>
    </row>
    <row r="411" spans="2:38">
      <c r="B411" s="7" t="s">
        <v>26</v>
      </c>
      <c r="C411" s="20" t="str">
        <f t="shared" ref="C411:AG411" si="242">IFERROR(TEXT(WEEKDAY(+C410),"aaa"),"")</f>
        <v/>
      </c>
      <c r="D411" s="20" t="str">
        <f t="shared" si="242"/>
        <v/>
      </c>
      <c r="E411" s="20" t="str">
        <f t="shared" si="242"/>
        <v/>
      </c>
      <c r="F411" s="20" t="str">
        <f t="shared" si="242"/>
        <v/>
      </c>
      <c r="G411" s="20" t="str">
        <f t="shared" si="242"/>
        <v/>
      </c>
      <c r="H411" s="20" t="str">
        <f t="shared" si="242"/>
        <v/>
      </c>
      <c r="I411" s="20" t="str">
        <f t="shared" si="242"/>
        <v/>
      </c>
      <c r="J411" s="20" t="str">
        <f t="shared" si="242"/>
        <v/>
      </c>
      <c r="K411" s="20" t="str">
        <f t="shared" si="242"/>
        <v/>
      </c>
      <c r="L411" s="20" t="str">
        <f t="shared" si="242"/>
        <v/>
      </c>
      <c r="M411" s="20" t="str">
        <f t="shared" si="242"/>
        <v/>
      </c>
      <c r="N411" s="20" t="str">
        <f t="shared" si="242"/>
        <v/>
      </c>
      <c r="O411" s="20" t="str">
        <f t="shared" si="242"/>
        <v/>
      </c>
      <c r="P411" s="20" t="str">
        <f t="shared" si="242"/>
        <v/>
      </c>
      <c r="Q411" s="20" t="str">
        <f t="shared" si="242"/>
        <v/>
      </c>
      <c r="R411" s="20" t="str">
        <f t="shared" si="242"/>
        <v/>
      </c>
      <c r="S411" s="20" t="str">
        <f t="shared" si="242"/>
        <v/>
      </c>
      <c r="T411" s="20" t="str">
        <f t="shared" si="242"/>
        <v/>
      </c>
      <c r="U411" s="20" t="str">
        <f t="shared" si="242"/>
        <v/>
      </c>
      <c r="V411" s="20" t="str">
        <f t="shared" si="242"/>
        <v/>
      </c>
      <c r="W411" s="20" t="str">
        <f t="shared" si="242"/>
        <v/>
      </c>
      <c r="X411" s="20" t="str">
        <f t="shared" si="242"/>
        <v/>
      </c>
      <c r="Y411" s="20" t="str">
        <f t="shared" si="242"/>
        <v/>
      </c>
      <c r="Z411" s="20" t="str">
        <f t="shared" si="242"/>
        <v/>
      </c>
      <c r="AA411" s="20" t="str">
        <f t="shared" si="242"/>
        <v/>
      </c>
      <c r="AB411" s="20" t="str">
        <f t="shared" si="242"/>
        <v/>
      </c>
      <c r="AC411" s="20" t="str">
        <f t="shared" si="242"/>
        <v/>
      </c>
      <c r="AD411" s="20" t="str">
        <f t="shared" si="242"/>
        <v/>
      </c>
      <c r="AE411" s="20" t="str">
        <f t="shared" si="242"/>
        <v/>
      </c>
      <c r="AF411" s="20" t="str">
        <f t="shared" si="242"/>
        <v/>
      </c>
      <c r="AG411" s="20" t="str">
        <f t="shared" si="242"/>
        <v/>
      </c>
      <c r="AH411" s="95" t="s">
        <v>12</v>
      </c>
      <c r="AI411" s="105">
        <f>+COUNTIF(C412:AG412,"夏休")+COUNTIF(C412:AG412,"冬休")+COUNTIF(C412:AG412,"中止")</f>
        <v>0</v>
      </c>
    </row>
    <row r="412" spans="2:38" ht="13.5" customHeight="1">
      <c r="B412" s="8" t="s">
        <v>27</v>
      </c>
      <c r="C412" s="21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F412" s="39"/>
      <c r="AG412" s="88"/>
      <c r="AH412" s="96" t="s">
        <v>4</v>
      </c>
      <c r="AI412" s="106">
        <f>COUNT(C410:AG410)-AI411</f>
        <v>0</v>
      </c>
    </row>
    <row r="413" spans="2:38" ht="13.5" customHeight="1">
      <c r="B413" s="9"/>
      <c r="C413" s="21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F413" s="39"/>
      <c r="AG413" s="88"/>
      <c r="AH413" s="96" t="s">
        <v>29</v>
      </c>
      <c r="AI413" s="106">
        <f>+COUNTIF(C414:AG415,"休")</f>
        <v>0</v>
      </c>
      <c r="AJ413" s="113" t="e">
        <f>IF(AI414&gt;0.285,"",IF(AI413&lt;AI410,"←計画日数が足りません",""))</f>
        <v>#DIV/0!</v>
      </c>
    </row>
    <row r="414" spans="2:38" ht="13.5" customHeight="1">
      <c r="B414" s="10" t="s">
        <v>2</v>
      </c>
      <c r="C414" s="22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F414" s="35"/>
      <c r="AG414" s="89"/>
      <c r="AH414" s="96" t="s">
        <v>30</v>
      </c>
      <c r="AI414" s="107" t="e">
        <f>+AI413/AI412</f>
        <v>#DIV/0!</v>
      </c>
    </row>
    <row r="415" spans="2:38">
      <c r="B415" s="10"/>
      <c r="C415" s="22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F415" s="35"/>
      <c r="AG415" s="89"/>
      <c r="AH415" s="96" t="s">
        <v>7</v>
      </c>
      <c r="AI415" s="106">
        <f>+COUNTA(C416:AG417)</f>
        <v>0</v>
      </c>
    </row>
    <row r="416" spans="2:38">
      <c r="B416" s="11" t="s">
        <v>17</v>
      </c>
      <c r="C416" s="23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90"/>
      <c r="AH416" s="97" t="s">
        <v>31</v>
      </c>
      <c r="AI416" s="108" t="e">
        <f>+AI415/AI412</f>
        <v>#DIV/0!</v>
      </c>
      <c r="AL416" s="2">
        <f>+COUNTIF(C414:AG415,"休")</f>
        <v>0</v>
      </c>
    </row>
    <row r="417" spans="2:38">
      <c r="B417" s="12"/>
      <c r="C417" s="24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91"/>
      <c r="AH417" s="98" t="s">
        <v>6</v>
      </c>
      <c r="AI417" s="109" t="str">
        <f>IF(7&gt;AI412,"対象外",IF(OR(AI415&gt;=AI410,AI416&gt;=0.285),"OK","NG"))</f>
        <v>対象外</v>
      </c>
      <c r="AJ417" s="113" t="str">
        <f>IF(AI417="対象外","←７日間に満たない期間は達成判定の対象外",IF(AI417="NG","←月単位未達成","←月単位達成"))</f>
        <v>←７日間に満たない期間は達成判定の対象外</v>
      </c>
      <c r="AL417" s="114" t="str">
        <f>IF(7&gt;AI412,"対象外",IF(AL416&gt;=AI410,"OK","NG"))</f>
        <v>対象外</v>
      </c>
    </row>
    <row r="418" spans="2:38" hidden="1">
      <c r="B418" s="13" t="s">
        <v>32</v>
      </c>
      <c r="C418" s="25" t="e">
        <f t="shared" ref="C418:AG418" si="243">IF(AND(DAY(C410)&gt;=22,DAY(C410)&lt;=28,C411="土"),1,0)</f>
        <v>#VALUE!</v>
      </c>
      <c r="D418" s="25" t="e">
        <f t="shared" si="243"/>
        <v>#VALUE!</v>
      </c>
      <c r="E418" s="25" t="e">
        <f t="shared" si="243"/>
        <v>#VALUE!</v>
      </c>
      <c r="F418" s="25" t="e">
        <f t="shared" si="243"/>
        <v>#VALUE!</v>
      </c>
      <c r="G418" s="25" t="e">
        <f t="shared" si="243"/>
        <v>#VALUE!</v>
      </c>
      <c r="H418" s="25" t="e">
        <f t="shared" si="243"/>
        <v>#VALUE!</v>
      </c>
      <c r="I418" s="25" t="e">
        <f t="shared" si="243"/>
        <v>#VALUE!</v>
      </c>
      <c r="J418" s="25" t="e">
        <f t="shared" si="243"/>
        <v>#VALUE!</v>
      </c>
      <c r="K418" s="25" t="e">
        <f t="shared" si="243"/>
        <v>#VALUE!</v>
      </c>
      <c r="L418" s="25" t="e">
        <f t="shared" si="243"/>
        <v>#VALUE!</v>
      </c>
      <c r="M418" s="25" t="e">
        <f t="shared" si="243"/>
        <v>#VALUE!</v>
      </c>
      <c r="N418" s="25" t="e">
        <f t="shared" si="243"/>
        <v>#VALUE!</v>
      </c>
      <c r="O418" s="25" t="e">
        <f t="shared" si="243"/>
        <v>#VALUE!</v>
      </c>
      <c r="P418" s="25" t="e">
        <f t="shared" si="243"/>
        <v>#VALUE!</v>
      </c>
      <c r="Q418" s="25" t="e">
        <f t="shared" si="243"/>
        <v>#VALUE!</v>
      </c>
      <c r="R418" s="25" t="e">
        <f t="shared" si="243"/>
        <v>#VALUE!</v>
      </c>
      <c r="S418" s="25" t="e">
        <f t="shared" si="243"/>
        <v>#VALUE!</v>
      </c>
      <c r="T418" s="25" t="e">
        <f t="shared" si="243"/>
        <v>#VALUE!</v>
      </c>
      <c r="U418" s="25" t="e">
        <f t="shared" si="243"/>
        <v>#VALUE!</v>
      </c>
      <c r="V418" s="25" t="e">
        <f t="shared" si="243"/>
        <v>#VALUE!</v>
      </c>
      <c r="W418" s="25" t="e">
        <f t="shared" si="243"/>
        <v>#VALUE!</v>
      </c>
      <c r="X418" s="25" t="e">
        <f t="shared" si="243"/>
        <v>#VALUE!</v>
      </c>
      <c r="Y418" s="25" t="e">
        <f t="shared" si="243"/>
        <v>#VALUE!</v>
      </c>
      <c r="Z418" s="25" t="e">
        <f t="shared" si="243"/>
        <v>#VALUE!</v>
      </c>
      <c r="AA418" s="25" t="e">
        <f t="shared" si="243"/>
        <v>#VALUE!</v>
      </c>
      <c r="AB418" s="25" t="e">
        <f t="shared" si="243"/>
        <v>#VALUE!</v>
      </c>
      <c r="AC418" s="25" t="e">
        <f t="shared" si="243"/>
        <v>#VALUE!</v>
      </c>
      <c r="AD418" s="25" t="e">
        <f t="shared" si="243"/>
        <v>#VALUE!</v>
      </c>
      <c r="AE418" s="25" t="e">
        <f t="shared" si="243"/>
        <v>#VALUE!</v>
      </c>
      <c r="AF418" s="25" t="e">
        <f t="shared" si="243"/>
        <v>#VALUE!</v>
      </c>
      <c r="AG418" s="25" t="e">
        <f t="shared" si="243"/>
        <v>#VALUE!</v>
      </c>
      <c r="AH418" s="99" t="s">
        <v>34</v>
      </c>
      <c r="AI418" s="110">
        <f t="shared" ref="AI418:AI425" si="244">_xlfn.AGGREGATE(9,6,C418:AG418)</f>
        <v>0</v>
      </c>
      <c r="AJ418" s="113"/>
    </row>
    <row r="419" spans="2:38" hidden="1">
      <c r="B419" s="13" t="s">
        <v>13</v>
      </c>
      <c r="C419" s="26" t="e">
        <f t="shared" ref="C419:AG419" si="245">IF(AND(DAY(C410)&gt;=22,DAY(C410)&lt;=28,C411="土",OR(C416="休",C416="雨")),1,0)</f>
        <v>#VALUE!</v>
      </c>
      <c r="D419" s="26" t="e">
        <f t="shared" si="245"/>
        <v>#VALUE!</v>
      </c>
      <c r="E419" s="26" t="e">
        <f t="shared" si="245"/>
        <v>#VALUE!</v>
      </c>
      <c r="F419" s="26" t="e">
        <f t="shared" si="245"/>
        <v>#VALUE!</v>
      </c>
      <c r="G419" s="26" t="e">
        <f t="shared" si="245"/>
        <v>#VALUE!</v>
      </c>
      <c r="H419" s="26" t="e">
        <f t="shared" si="245"/>
        <v>#VALUE!</v>
      </c>
      <c r="I419" s="26" t="e">
        <f t="shared" si="245"/>
        <v>#VALUE!</v>
      </c>
      <c r="J419" s="26" t="e">
        <f t="shared" si="245"/>
        <v>#VALUE!</v>
      </c>
      <c r="K419" s="26" t="e">
        <f t="shared" si="245"/>
        <v>#VALUE!</v>
      </c>
      <c r="L419" s="26" t="e">
        <f t="shared" si="245"/>
        <v>#VALUE!</v>
      </c>
      <c r="M419" s="26" t="e">
        <f t="shared" si="245"/>
        <v>#VALUE!</v>
      </c>
      <c r="N419" s="26" t="e">
        <f t="shared" si="245"/>
        <v>#VALUE!</v>
      </c>
      <c r="O419" s="26" t="e">
        <f t="shared" si="245"/>
        <v>#VALUE!</v>
      </c>
      <c r="P419" s="26" t="e">
        <f t="shared" si="245"/>
        <v>#VALUE!</v>
      </c>
      <c r="Q419" s="26" t="e">
        <f t="shared" si="245"/>
        <v>#VALUE!</v>
      </c>
      <c r="R419" s="26" t="e">
        <f t="shared" si="245"/>
        <v>#VALUE!</v>
      </c>
      <c r="S419" s="26" t="e">
        <f t="shared" si="245"/>
        <v>#VALUE!</v>
      </c>
      <c r="T419" s="26" t="e">
        <f t="shared" si="245"/>
        <v>#VALUE!</v>
      </c>
      <c r="U419" s="26" t="e">
        <f t="shared" si="245"/>
        <v>#VALUE!</v>
      </c>
      <c r="V419" s="26" t="e">
        <f t="shared" si="245"/>
        <v>#VALUE!</v>
      </c>
      <c r="W419" s="26" t="e">
        <f t="shared" si="245"/>
        <v>#VALUE!</v>
      </c>
      <c r="X419" s="26" t="e">
        <f t="shared" si="245"/>
        <v>#VALUE!</v>
      </c>
      <c r="Y419" s="26" t="e">
        <f t="shared" si="245"/>
        <v>#VALUE!</v>
      </c>
      <c r="Z419" s="26" t="e">
        <f t="shared" si="245"/>
        <v>#VALUE!</v>
      </c>
      <c r="AA419" s="26" t="e">
        <f t="shared" si="245"/>
        <v>#VALUE!</v>
      </c>
      <c r="AB419" s="26" t="e">
        <f t="shared" si="245"/>
        <v>#VALUE!</v>
      </c>
      <c r="AC419" s="26" t="e">
        <f t="shared" si="245"/>
        <v>#VALUE!</v>
      </c>
      <c r="AD419" s="26" t="e">
        <f t="shared" si="245"/>
        <v>#VALUE!</v>
      </c>
      <c r="AE419" s="26" t="e">
        <f t="shared" si="245"/>
        <v>#VALUE!</v>
      </c>
      <c r="AF419" s="26" t="e">
        <f t="shared" si="245"/>
        <v>#VALUE!</v>
      </c>
      <c r="AG419" s="26" t="e">
        <f t="shared" si="245"/>
        <v>#VALUE!</v>
      </c>
      <c r="AH419" s="99" t="s">
        <v>35</v>
      </c>
      <c r="AI419" s="110">
        <f t="shared" si="244"/>
        <v>0</v>
      </c>
      <c r="AJ419" s="113"/>
    </row>
    <row r="420" spans="2:38" hidden="1">
      <c r="B420" s="13" t="s">
        <v>37</v>
      </c>
      <c r="C420" s="25" t="e">
        <f t="shared" ref="C420:AG420" si="246">IF(AND(DAY(C410)&gt;=8,DAY(C410)&lt;=14,C411="土"),1,0)</f>
        <v>#VALUE!</v>
      </c>
      <c r="D420" s="25" t="e">
        <f t="shared" si="246"/>
        <v>#VALUE!</v>
      </c>
      <c r="E420" s="25" t="e">
        <f t="shared" si="246"/>
        <v>#VALUE!</v>
      </c>
      <c r="F420" s="25" t="e">
        <f t="shared" si="246"/>
        <v>#VALUE!</v>
      </c>
      <c r="G420" s="25" t="e">
        <f t="shared" si="246"/>
        <v>#VALUE!</v>
      </c>
      <c r="H420" s="25" t="e">
        <f t="shared" si="246"/>
        <v>#VALUE!</v>
      </c>
      <c r="I420" s="25" t="e">
        <f t="shared" si="246"/>
        <v>#VALUE!</v>
      </c>
      <c r="J420" s="25" t="e">
        <f t="shared" si="246"/>
        <v>#VALUE!</v>
      </c>
      <c r="K420" s="25" t="e">
        <f t="shared" si="246"/>
        <v>#VALUE!</v>
      </c>
      <c r="L420" s="25" t="e">
        <f t="shared" si="246"/>
        <v>#VALUE!</v>
      </c>
      <c r="M420" s="25" t="e">
        <f t="shared" si="246"/>
        <v>#VALUE!</v>
      </c>
      <c r="N420" s="25" t="e">
        <f t="shared" si="246"/>
        <v>#VALUE!</v>
      </c>
      <c r="O420" s="25" t="e">
        <f t="shared" si="246"/>
        <v>#VALUE!</v>
      </c>
      <c r="P420" s="25" t="e">
        <f t="shared" si="246"/>
        <v>#VALUE!</v>
      </c>
      <c r="Q420" s="25" t="e">
        <f t="shared" si="246"/>
        <v>#VALUE!</v>
      </c>
      <c r="R420" s="25" t="e">
        <f t="shared" si="246"/>
        <v>#VALUE!</v>
      </c>
      <c r="S420" s="25" t="e">
        <f t="shared" si="246"/>
        <v>#VALUE!</v>
      </c>
      <c r="T420" s="25" t="e">
        <f t="shared" si="246"/>
        <v>#VALUE!</v>
      </c>
      <c r="U420" s="25" t="e">
        <f t="shared" si="246"/>
        <v>#VALUE!</v>
      </c>
      <c r="V420" s="25" t="e">
        <f t="shared" si="246"/>
        <v>#VALUE!</v>
      </c>
      <c r="W420" s="25" t="e">
        <f t="shared" si="246"/>
        <v>#VALUE!</v>
      </c>
      <c r="X420" s="25" t="e">
        <f t="shared" si="246"/>
        <v>#VALUE!</v>
      </c>
      <c r="Y420" s="25" t="e">
        <f t="shared" si="246"/>
        <v>#VALUE!</v>
      </c>
      <c r="Z420" s="25" t="e">
        <f t="shared" si="246"/>
        <v>#VALUE!</v>
      </c>
      <c r="AA420" s="25" t="e">
        <f t="shared" si="246"/>
        <v>#VALUE!</v>
      </c>
      <c r="AB420" s="25" t="e">
        <f t="shared" si="246"/>
        <v>#VALUE!</v>
      </c>
      <c r="AC420" s="25" t="e">
        <f t="shared" si="246"/>
        <v>#VALUE!</v>
      </c>
      <c r="AD420" s="25" t="e">
        <f t="shared" si="246"/>
        <v>#VALUE!</v>
      </c>
      <c r="AE420" s="25" t="e">
        <f t="shared" si="246"/>
        <v>#VALUE!</v>
      </c>
      <c r="AF420" s="25" t="e">
        <f t="shared" si="246"/>
        <v>#VALUE!</v>
      </c>
      <c r="AG420" s="25" t="e">
        <f t="shared" si="246"/>
        <v>#VALUE!</v>
      </c>
      <c r="AH420" s="99" t="s">
        <v>34</v>
      </c>
      <c r="AI420" s="110">
        <f t="shared" si="244"/>
        <v>0</v>
      </c>
      <c r="AJ420" s="113"/>
    </row>
    <row r="421" spans="2:38" hidden="1">
      <c r="B421" s="13" t="s">
        <v>38</v>
      </c>
      <c r="C421" s="26" t="e">
        <f t="shared" ref="C421:AG421" si="247">IF(AND(DAY(C410)&gt;=8,DAY(C410)&lt;=14,C411="土",OR(C416="休",C416="雨")),1,0)</f>
        <v>#VALUE!</v>
      </c>
      <c r="D421" s="26" t="e">
        <f t="shared" si="247"/>
        <v>#VALUE!</v>
      </c>
      <c r="E421" s="26" t="e">
        <f t="shared" si="247"/>
        <v>#VALUE!</v>
      </c>
      <c r="F421" s="26" t="e">
        <f t="shared" si="247"/>
        <v>#VALUE!</v>
      </c>
      <c r="G421" s="26" t="e">
        <f t="shared" si="247"/>
        <v>#VALUE!</v>
      </c>
      <c r="H421" s="26" t="e">
        <f t="shared" si="247"/>
        <v>#VALUE!</v>
      </c>
      <c r="I421" s="26" t="e">
        <f t="shared" si="247"/>
        <v>#VALUE!</v>
      </c>
      <c r="J421" s="26" t="e">
        <f t="shared" si="247"/>
        <v>#VALUE!</v>
      </c>
      <c r="K421" s="26" t="e">
        <f t="shared" si="247"/>
        <v>#VALUE!</v>
      </c>
      <c r="L421" s="26" t="e">
        <f t="shared" si="247"/>
        <v>#VALUE!</v>
      </c>
      <c r="M421" s="26" t="e">
        <f t="shared" si="247"/>
        <v>#VALUE!</v>
      </c>
      <c r="N421" s="26" t="e">
        <f t="shared" si="247"/>
        <v>#VALUE!</v>
      </c>
      <c r="O421" s="26" t="e">
        <f t="shared" si="247"/>
        <v>#VALUE!</v>
      </c>
      <c r="P421" s="26" t="e">
        <f t="shared" si="247"/>
        <v>#VALUE!</v>
      </c>
      <c r="Q421" s="26" t="e">
        <f t="shared" si="247"/>
        <v>#VALUE!</v>
      </c>
      <c r="R421" s="26" t="e">
        <f t="shared" si="247"/>
        <v>#VALUE!</v>
      </c>
      <c r="S421" s="26" t="e">
        <f t="shared" si="247"/>
        <v>#VALUE!</v>
      </c>
      <c r="T421" s="26" t="e">
        <f t="shared" si="247"/>
        <v>#VALUE!</v>
      </c>
      <c r="U421" s="26" t="e">
        <f t="shared" si="247"/>
        <v>#VALUE!</v>
      </c>
      <c r="V421" s="26" t="e">
        <f t="shared" si="247"/>
        <v>#VALUE!</v>
      </c>
      <c r="W421" s="26" t="e">
        <f t="shared" si="247"/>
        <v>#VALUE!</v>
      </c>
      <c r="X421" s="26" t="e">
        <f t="shared" si="247"/>
        <v>#VALUE!</v>
      </c>
      <c r="Y421" s="26" t="e">
        <f t="shared" si="247"/>
        <v>#VALUE!</v>
      </c>
      <c r="Z421" s="26" t="e">
        <f t="shared" si="247"/>
        <v>#VALUE!</v>
      </c>
      <c r="AA421" s="26" t="e">
        <f t="shared" si="247"/>
        <v>#VALUE!</v>
      </c>
      <c r="AB421" s="26" t="e">
        <f t="shared" si="247"/>
        <v>#VALUE!</v>
      </c>
      <c r="AC421" s="26" t="e">
        <f t="shared" si="247"/>
        <v>#VALUE!</v>
      </c>
      <c r="AD421" s="26" t="e">
        <f t="shared" si="247"/>
        <v>#VALUE!</v>
      </c>
      <c r="AE421" s="26" t="e">
        <f t="shared" si="247"/>
        <v>#VALUE!</v>
      </c>
      <c r="AF421" s="26" t="e">
        <f t="shared" si="247"/>
        <v>#VALUE!</v>
      </c>
      <c r="AG421" s="26" t="e">
        <f t="shared" si="247"/>
        <v>#VALUE!</v>
      </c>
      <c r="AH421" s="99" t="s">
        <v>35</v>
      </c>
      <c r="AI421" s="110">
        <f t="shared" si="244"/>
        <v>0</v>
      </c>
      <c r="AJ421" s="113"/>
    </row>
    <row r="422" spans="2:38" hidden="1">
      <c r="B422" s="13" t="s">
        <v>33</v>
      </c>
      <c r="C422" s="25" t="e">
        <f t="shared" ref="C422:AG422" si="248">IF(AND(DAY(C410)&gt;=22,DAY(C410)&lt;=28,C411="日"),1,0)</f>
        <v>#VALUE!</v>
      </c>
      <c r="D422" s="25" t="e">
        <f t="shared" si="248"/>
        <v>#VALUE!</v>
      </c>
      <c r="E422" s="25" t="e">
        <f t="shared" si="248"/>
        <v>#VALUE!</v>
      </c>
      <c r="F422" s="25" t="e">
        <f t="shared" si="248"/>
        <v>#VALUE!</v>
      </c>
      <c r="G422" s="25" t="e">
        <f t="shared" si="248"/>
        <v>#VALUE!</v>
      </c>
      <c r="H422" s="25" t="e">
        <f t="shared" si="248"/>
        <v>#VALUE!</v>
      </c>
      <c r="I422" s="25" t="e">
        <f t="shared" si="248"/>
        <v>#VALUE!</v>
      </c>
      <c r="J422" s="25" t="e">
        <f t="shared" si="248"/>
        <v>#VALUE!</v>
      </c>
      <c r="K422" s="25" t="e">
        <f t="shared" si="248"/>
        <v>#VALUE!</v>
      </c>
      <c r="L422" s="25" t="e">
        <f t="shared" si="248"/>
        <v>#VALUE!</v>
      </c>
      <c r="M422" s="25" t="e">
        <f t="shared" si="248"/>
        <v>#VALUE!</v>
      </c>
      <c r="N422" s="25" t="e">
        <f t="shared" si="248"/>
        <v>#VALUE!</v>
      </c>
      <c r="O422" s="25" t="e">
        <f t="shared" si="248"/>
        <v>#VALUE!</v>
      </c>
      <c r="P422" s="25" t="e">
        <f t="shared" si="248"/>
        <v>#VALUE!</v>
      </c>
      <c r="Q422" s="25" t="e">
        <f t="shared" si="248"/>
        <v>#VALUE!</v>
      </c>
      <c r="R422" s="25" t="e">
        <f t="shared" si="248"/>
        <v>#VALUE!</v>
      </c>
      <c r="S422" s="25" t="e">
        <f t="shared" si="248"/>
        <v>#VALUE!</v>
      </c>
      <c r="T422" s="25" t="e">
        <f t="shared" si="248"/>
        <v>#VALUE!</v>
      </c>
      <c r="U422" s="25" t="e">
        <f t="shared" si="248"/>
        <v>#VALUE!</v>
      </c>
      <c r="V422" s="25" t="e">
        <f t="shared" si="248"/>
        <v>#VALUE!</v>
      </c>
      <c r="W422" s="25" t="e">
        <f t="shared" si="248"/>
        <v>#VALUE!</v>
      </c>
      <c r="X422" s="25" t="e">
        <f t="shared" si="248"/>
        <v>#VALUE!</v>
      </c>
      <c r="Y422" s="25" t="e">
        <f t="shared" si="248"/>
        <v>#VALUE!</v>
      </c>
      <c r="Z422" s="25" t="e">
        <f t="shared" si="248"/>
        <v>#VALUE!</v>
      </c>
      <c r="AA422" s="25" t="e">
        <f t="shared" si="248"/>
        <v>#VALUE!</v>
      </c>
      <c r="AB422" s="25" t="e">
        <f t="shared" si="248"/>
        <v>#VALUE!</v>
      </c>
      <c r="AC422" s="25" t="e">
        <f t="shared" si="248"/>
        <v>#VALUE!</v>
      </c>
      <c r="AD422" s="25" t="e">
        <f t="shared" si="248"/>
        <v>#VALUE!</v>
      </c>
      <c r="AE422" s="25" t="e">
        <f t="shared" si="248"/>
        <v>#VALUE!</v>
      </c>
      <c r="AF422" s="25" t="e">
        <f t="shared" si="248"/>
        <v>#VALUE!</v>
      </c>
      <c r="AG422" s="25" t="e">
        <f t="shared" si="248"/>
        <v>#VALUE!</v>
      </c>
      <c r="AH422" s="99" t="s">
        <v>34</v>
      </c>
      <c r="AI422" s="110">
        <f t="shared" si="244"/>
        <v>0</v>
      </c>
    </row>
    <row r="423" spans="2:38" hidden="1">
      <c r="B423" s="13" t="s">
        <v>39</v>
      </c>
      <c r="C423" s="26" t="e">
        <f t="shared" ref="C423:AG423" si="249">IF(AND(DAY(C410)&gt;=22,DAY(C410)&lt;=28,C411="日",OR(C416="休",C416="雨")),1,0)</f>
        <v>#VALUE!</v>
      </c>
      <c r="D423" s="26" t="e">
        <f t="shared" si="249"/>
        <v>#VALUE!</v>
      </c>
      <c r="E423" s="26" t="e">
        <f t="shared" si="249"/>
        <v>#VALUE!</v>
      </c>
      <c r="F423" s="26" t="e">
        <f t="shared" si="249"/>
        <v>#VALUE!</v>
      </c>
      <c r="G423" s="26" t="e">
        <f t="shared" si="249"/>
        <v>#VALUE!</v>
      </c>
      <c r="H423" s="26" t="e">
        <f t="shared" si="249"/>
        <v>#VALUE!</v>
      </c>
      <c r="I423" s="26" t="e">
        <f t="shared" si="249"/>
        <v>#VALUE!</v>
      </c>
      <c r="J423" s="26" t="e">
        <f t="shared" si="249"/>
        <v>#VALUE!</v>
      </c>
      <c r="K423" s="26" t="e">
        <f t="shared" si="249"/>
        <v>#VALUE!</v>
      </c>
      <c r="L423" s="26" t="e">
        <f t="shared" si="249"/>
        <v>#VALUE!</v>
      </c>
      <c r="M423" s="26" t="e">
        <f t="shared" si="249"/>
        <v>#VALUE!</v>
      </c>
      <c r="N423" s="26" t="e">
        <f t="shared" si="249"/>
        <v>#VALUE!</v>
      </c>
      <c r="O423" s="26" t="e">
        <f t="shared" si="249"/>
        <v>#VALUE!</v>
      </c>
      <c r="P423" s="26" t="e">
        <f t="shared" si="249"/>
        <v>#VALUE!</v>
      </c>
      <c r="Q423" s="26" t="e">
        <f t="shared" si="249"/>
        <v>#VALUE!</v>
      </c>
      <c r="R423" s="26" t="e">
        <f t="shared" si="249"/>
        <v>#VALUE!</v>
      </c>
      <c r="S423" s="26" t="e">
        <f t="shared" si="249"/>
        <v>#VALUE!</v>
      </c>
      <c r="T423" s="26" t="e">
        <f t="shared" si="249"/>
        <v>#VALUE!</v>
      </c>
      <c r="U423" s="26" t="e">
        <f t="shared" si="249"/>
        <v>#VALUE!</v>
      </c>
      <c r="V423" s="26" t="e">
        <f t="shared" si="249"/>
        <v>#VALUE!</v>
      </c>
      <c r="W423" s="26" t="e">
        <f t="shared" si="249"/>
        <v>#VALUE!</v>
      </c>
      <c r="X423" s="26" t="e">
        <f t="shared" si="249"/>
        <v>#VALUE!</v>
      </c>
      <c r="Y423" s="26" t="e">
        <f t="shared" si="249"/>
        <v>#VALUE!</v>
      </c>
      <c r="Z423" s="26" t="e">
        <f t="shared" si="249"/>
        <v>#VALUE!</v>
      </c>
      <c r="AA423" s="26" t="e">
        <f t="shared" si="249"/>
        <v>#VALUE!</v>
      </c>
      <c r="AB423" s="26" t="e">
        <f t="shared" si="249"/>
        <v>#VALUE!</v>
      </c>
      <c r="AC423" s="26" t="e">
        <f t="shared" si="249"/>
        <v>#VALUE!</v>
      </c>
      <c r="AD423" s="26" t="e">
        <f t="shared" si="249"/>
        <v>#VALUE!</v>
      </c>
      <c r="AE423" s="26" t="e">
        <f t="shared" si="249"/>
        <v>#VALUE!</v>
      </c>
      <c r="AF423" s="26" t="e">
        <f t="shared" si="249"/>
        <v>#VALUE!</v>
      </c>
      <c r="AG423" s="26" t="e">
        <f t="shared" si="249"/>
        <v>#VALUE!</v>
      </c>
      <c r="AH423" s="99" t="s">
        <v>35</v>
      </c>
      <c r="AI423" s="110">
        <f t="shared" si="244"/>
        <v>0</v>
      </c>
    </row>
    <row r="424" spans="2:38" hidden="1">
      <c r="B424" s="13" t="s">
        <v>40</v>
      </c>
      <c r="C424" s="25" t="e">
        <f t="shared" ref="C424:AG424" si="250">IF(AND(DAY(C410)&gt;=8,DAY(C410)&lt;=14,C411="日"),1,0)</f>
        <v>#VALUE!</v>
      </c>
      <c r="D424" s="25" t="e">
        <f t="shared" si="250"/>
        <v>#VALUE!</v>
      </c>
      <c r="E424" s="25" t="e">
        <f t="shared" si="250"/>
        <v>#VALUE!</v>
      </c>
      <c r="F424" s="25" t="e">
        <f t="shared" si="250"/>
        <v>#VALUE!</v>
      </c>
      <c r="G424" s="25" t="e">
        <f t="shared" si="250"/>
        <v>#VALUE!</v>
      </c>
      <c r="H424" s="25" t="e">
        <f t="shared" si="250"/>
        <v>#VALUE!</v>
      </c>
      <c r="I424" s="25" t="e">
        <f t="shared" si="250"/>
        <v>#VALUE!</v>
      </c>
      <c r="J424" s="25" t="e">
        <f t="shared" si="250"/>
        <v>#VALUE!</v>
      </c>
      <c r="K424" s="25" t="e">
        <f t="shared" si="250"/>
        <v>#VALUE!</v>
      </c>
      <c r="L424" s="25" t="e">
        <f t="shared" si="250"/>
        <v>#VALUE!</v>
      </c>
      <c r="M424" s="25" t="e">
        <f t="shared" si="250"/>
        <v>#VALUE!</v>
      </c>
      <c r="N424" s="25" t="e">
        <f t="shared" si="250"/>
        <v>#VALUE!</v>
      </c>
      <c r="O424" s="25" t="e">
        <f t="shared" si="250"/>
        <v>#VALUE!</v>
      </c>
      <c r="P424" s="25" t="e">
        <f t="shared" si="250"/>
        <v>#VALUE!</v>
      </c>
      <c r="Q424" s="25" t="e">
        <f t="shared" si="250"/>
        <v>#VALUE!</v>
      </c>
      <c r="R424" s="25" t="e">
        <f t="shared" si="250"/>
        <v>#VALUE!</v>
      </c>
      <c r="S424" s="25" t="e">
        <f t="shared" si="250"/>
        <v>#VALUE!</v>
      </c>
      <c r="T424" s="25" t="e">
        <f t="shared" si="250"/>
        <v>#VALUE!</v>
      </c>
      <c r="U424" s="25" t="e">
        <f t="shared" si="250"/>
        <v>#VALUE!</v>
      </c>
      <c r="V424" s="25" t="e">
        <f t="shared" si="250"/>
        <v>#VALUE!</v>
      </c>
      <c r="W424" s="25" t="e">
        <f t="shared" si="250"/>
        <v>#VALUE!</v>
      </c>
      <c r="X424" s="25" t="e">
        <f t="shared" si="250"/>
        <v>#VALUE!</v>
      </c>
      <c r="Y424" s="25" t="e">
        <f t="shared" si="250"/>
        <v>#VALUE!</v>
      </c>
      <c r="Z424" s="25" t="e">
        <f t="shared" si="250"/>
        <v>#VALUE!</v>
      </c>
      <c r="AA424" s="25" t="e">
        <f t="shared" si="250"/>
        <v>#VALUE!</v>
      </c>
      <c r="AB424" s="25" t="e">
        <f t="shared" si="250"/>
        <v>#VALUE!</v>
      </c>
      <c r="AC424" s="25" t="e">
        <f t="shared" si="250"/>
        <v>#VALUE!</v>
      </c>
      <c r="AD424" s="25" t="e">
        <f t="shared" si="250"/>
        <v>#VALUE!</v>
      </c>
      <c r="AE424" s="25" t="e">
        <f t="shared" si="250"/>
        <v>#VALUE!</v>
      </c>
      <c r="AF424" s="25" t="e">
        <f t="shared" si="250"/>
        <v>#VALUE!</v>
      </c>
      <c r="AG424" s="25" t="e">
        <f t="shared" si="250"/>
        <v>#VALUE!</v>
      </c>
      <c r="AH424" s="99" t="s">
        <v>34</v>
      </c>
      <c r="AI424" s="110">
        <f t="shared" si="244"/>
        <v>0</v>
      </c>
    </row>
    <row r="425" spans="2:38" hidden="1">
      <c r="B425" s="13" t="s">
        <v>41</v>
      </c>
      <c r="C425" s="26" t="e">
        <f t="shared" ref="C425:AG425" si="251">IF(AND(DAY(C410)&gt;=8,DAY(C410)&lt;=14,C411="日",OR(C416="休",C416="雨")),1,0)</f>
        <v>#VALUE!</v>
      </c>
      <c r="D425" s="26" t="e">
        <f t="shared" si="251"/>
        <v>#VALUE!</v>
      </c>
      <c r="E425" s="26" t="e">
        <f t="shared" si="251"/>
        <v>#VALUE!</v>
      </c>
      <c r="F425" s="26" t="e">
        <f t="shared" si="251"/>
        <v>#VALUE!</v>
      </c>
      <c r="G425" s="26" t="e">
        <f t="shared" si="251"/>
        <v>#VALUE!</v>
      </c>
      <c r="H425" s="26" t="e">
        <f t="shared" si="251"/>
        <v>#VALUE!</v>
      </c>
      <c r="I425" s="26" t="e">
        <f t="shared" si="251"/>
        <v>#VALUE!</v>
      </c>
      <c r="J425" s="26" t="e">
        <f t="shared" si="251"/>
        <v>#VALUE!</v>
      </c>
      <c r="K425" s="26" t="e">
        <f t="shared" si="251"/>
        <v>#VALUE!</v>
      </c>
      <c r="L425" s="26" t="e">
        <f t="shared" si="251"/>
        <v>#VALUE!</v>
      </c>
      <c r="M425" s="26" t="e">
        <f t="shared" si="251"/>
        <v>#VALUE!</v>
      </c>
      <c r="N425" s="26" t="e">
        <f t="shared" si="251"/>
        <v>#VALUE!</v>
      </c>
      <c r="O425" s="26" t="e">
        <f t="shared" si="251"/>
        <v>#VALUE!</v>
      </c>
      <c r="P425" s="26" t="e">
        <f t="shared" si="251"/>
        <v>#VALUE!</v>
      </c>
      <c r="Q425" s="26" t="e">
        <f t="shared" si="251"/>
        <v>#VALUE!</v>
      </c>
      <c r="R425" s="26" t="e">
        <f t="shared" si="251"/>
        <v>#VALUE!</v>
      </c>
      <c r="S425" s="26" t="e">
        <f t="shared" si="251"/>
        <v>#VALUE!</v>
      </c>
      <c r="T425" s="26" t="e">
        <f t="shared" si="251"/>
        <v>#VALUE!</v>
      </c>
      <c r="U425" s="26" t="e">
        <f t="shared" si="251"/>
        <v>#VALUE!</v>
      </c>
      <c r="V425" s="26" t="e">
        <f t="shared" si="251"/>
        <v>#VALUE!</v>
      </c>
      <c r="W425" s="26" t="e">
        <f t="shared" si="251"/>
        <v>#VALUE!</v>
      </c>
      <c r="X425" s="26" t="e">
        <f t="shared" si="251"/>
        <v>#VALUE!</v>
      </c>
      <c r="Y425" s="26" t="e">
        <f t="shared" si="251"/>
        <v>#VALUE!</v>
      </c>
      <c r="Z425" s="26" t="e">
        <f t="shared" si="251"/>
        <v>#VALUE!</v>
      </c>
      <c r="AA425" s="26" t="e">
        <f t="shared" si="251"/>
        <v>#VALUE!</v>
      </c>
      <c r="AB425" s="26" t="e">
        <f t="shared" si="251"/>
        <v>#VALUE!</v>
      </c>
      <c r="AC425" s="26" t="e">
        <f t="shared" si="251"/>
        <v>#VALUE!</v>
      </c>
      <c r="AD425" s="26" t="e">
        <f t="shared" si="251"/>
        <v>#VALUE!</v>
      </c>
      <c r="AE425" s="26" t="e">
        <f t="shared" si="251"/>
        <v>#VALUE!</v>
      </c>
      <c r="AF425" s="26" t="e">
        <f t="shared" si="251"/>
        <v>#VALUE!</v>
      </c>
      <c r="AG425" s="26" t="e">
        <f t="shared" si="251"/>
        <v>#VALUE!</v>
      </c>
      <c r="AH425" s="99" t="s">
        <v>35</v>
      </c>
      <c r="AI425" s="110">
        <f t="shared" si="244"/>
        <v>0</v>
      </c>
    </row>
  </sheetData>
  <mergeCells count="2063">
    <mergeCell ref="U2:V2"/>
    <mergeCell ref="W2:X2"/>
    <mergeCell ref="Y2:Z2"/>
    <mergeCell ref="AB2:AG2"/>
    <mergeCell ref="B3:E3"/>
    <mergeCell ref="S3:T3"/>
    <mergeCell ref="U3:V3"/>
    <mergeCell ref="W3:X3"/>
    <mergeCell ref="Y3:Z3"/>
    <mergeCell ref="AB3:AG3"/>
    <mergeCell ref="B4:E4"/>
    <mergeCell ref="G4:J4"/>
    <mergeCell ref="S4:T4"/>
    <mergeCell ref="U4:V4"/>
    <mergeCell ref="W4:X4"/>
    <mergeCell ref="Y4:Z4"/>
    <mergeCell ref="AB4:AG4"/>
    <mergeCell ref="B5:E5"/>
    <mergeCell ref="G5:J5"/>
    <mergeCell ref="L5:N5"/>
    <mergeCell ref="P5:R5"/>
    <mergeCell ref="S5:T5"/>
    <mergeCell ref="U5:V5"/>
    <mergeCell ref="W5:X5"/>
    <mergeCell ref="Y5:Z5"/>
    <mergeCell ref="AB5:AG5"/>
    <mergeCell ref="C8:AI8"/>
    <mergeCell ref="C28:AI28"/>
    <mergeCell ref="C48:AI48"/>
    <mergeCell ref="C68:AI68"/>
    <mergeCell ref="C88:AI88"/>
    <mergeCell ref="C108:AI108"/>
    <mergeCell ref="C128:AI128"/>
    <mergeCell ref="C148:AI148"/>
    <mergeCell ref="C168:AI168"/>
    <mergeCell ref="C188:AI188"/>
    <mergeCell ref="C208:AI208"/>
    <mergeCell ref="C228:AI228"/>
    <mergeCell ref="C248:AI248"/>
    <mergeCell ref="C268:AI268"/>
    <mergeCell ref="C288:AI288"/>
    <mergeCell ref="C308:AI308"/>
    <mergeCell ref="C328:AI328"/>
    <mergeCell ref="C348:AI348"/>
    <mergeCell ref="C368:AI368"/>
    <mergeCell ref="C388:AI388"/>
    <mergeCell ref="C408:AI408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T13"/>
    <mergeCell ref="U12:U13"/>
    <mergeCell ref="V12:V13"/>
    <mergeCell ref="W12:W13"/>
    <mergeCell ref="X12:X13"/>
    <mergeCell ref="Y12:Y13"/>
    <mergeCell ref="Z12:Z13"/>
    <mergeCell ref="AA12:AA13"/>
    <mergeCell ref="AB12:AB13"/>
    <mergeCell ref="AC12:AC13"/>
    <mergeCell ref="AD12:AD13"/>
    <mergeCell ref="AE12:AE13"/>
    <mergeCell ref="AF12:AF13"/>
    <mergeCell ref="AG12:AG13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V14:V15"/>
    <mergeCell ref="W14:W15"/>
    <mergeCell ref="X14:X15"/>
    <mergeCell ref="Y14:Y15"/>
    <mergeCell ref="Z14:Z15"/>
    <mergeCell ref="AA14:AA15"/>
    <mergeCell ref="AB14:AB15"/>
    <mergeCell ref="AC14:AC15"/>
    <mergeCell ref="AD14:AD15"/>
    <mergeCell ref="AE14:AE15"/>
    <mergeCell ref="AF14:AF15"/>
    <mergeCell ref="AG14:AG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L32:L33"/>
    <mergeCell ref="M32:M33"/>
    <mergeCell ref="N32:N33"/>
    <mergeCell ref="O32:O33"/>
    <mergeCell ref="P32:P33"/>
    <mergeCell ref="Q32:Q33"/>
    <mergeCell ref="R32:R33"/>
    <mergeCell ref="S32:S33"/>
    <mergeCell ref="T32:T33"/>
    <mergeCell ref="U32:U33"/>
    <mergeCell ref="V32:V33"/>
    <mergeCell ref="W32:W33"/>
    <mergeCell ref="X32:X33"/>
    <mergeCell ref="Y32:Y33"/>
    <mergeCell ref="Z32:Z33"/>
    <mergeCell ref="AA32:AA33"/>
    <mergeCell ref="AB32:AB33"/>
    <mergeCell ref="AC32:AC33"/>
    <mergeCell ref="AD32:AD33"/>
    <mergeCell ref="AE32:AE33"/>
    <mergeCell ref="AF32:AF33"/>
    <mergeCell ref="AG32:AG33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U34:U35"/>
    <mergeCell ref="V34:V35"/>
    <mergeCell ref="W34:W35"/>
    <mergeCell ref="X34:X35"/>
    <mergeCell ref="Y34:Y35"/>
    <mergeCell ref="Z34:Z35"/>
    <mergeCell ref="AA34:AA35"/>
    <mergeCell ref="AB34:AB35"/>
    <mergeCell ref="AC34:AC35"/>
    <mergeCell ref="AD34:AD35"/>
    <mergeCell ref="AE34:AE35"/>
    <mergeCell ref="AF34:AF35"/>
    <mergeCell ref="AG34:AG35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R36:R37"/>
    <mergeCell ref="S36:S37"/>
    <mergeCell ref="T36:T37"/>
    <mergeCell ref="U36:U37"/>
    <mergeCell ref="V36:V37"/>
    <mergeCell ref="W36:W37"/>
    <mergeCell ref="X36:X37"/>
    <mergeCell ref="Y36:Y37"/>
    <mergeCell ref="Z36:Z37"/>
    <mergeCell ref="AA36:AA37"/>
    <mergeCell ref="AB36:AB37"/>
    <mergeCell ref="AC36:AC37"/>
    <mergeCell ref="AD36:AD37"/>
    <mergeCell ref="AE36:AE37"/>
    <mergeCell ref="AF36:AF37"/>
    <mergeCell ref="AG36:AG37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N52:N53"/>
    <mergeCell ref="O52:O53"/>
    <mergeCell ref="P52:P53"/>
    <mergeCell ref="Q52:Q53"/>
    <mergeCell ref="R52:R53"/>
    <mergeCell ref="S52:S53"/>
    <mergeCell ref="T52:T53"/>
    <mergeCell ref="U52:U53"/>
    <mergeCell ref="V52:V53"/>
    <mergeCell ref="W52:W53"/>
    <mergeCell ref="X52:X53"/>
    <mergeCell ref="Y52:Y53"/>
    <mergeCell ref="Z52:Z53"/>
    <mergeCell ref="AA52:AA53"/>
    <mergeCell ref="AB52:AB53"/>
    <mergeCell ref="AC52:AC53"/>
    <mergeCell ref="AD52:AD53"/>
    <mergeCell ref="AE52:AE53"/>
    <mergeCell ref="AF52:AF53"/>
    <mergeCell ref="AG52:AG53"/>
    <mergeCell ref="B54:B55"/>
    <mergeCell ref="C54:C55"/>
    <mergeCell ref="D54:D55"/>
    <mergeCell ref="E54:E55"/>
    <mergeCell ref="F54:F55"/>
    <mergeCell ref="G54:G55"/>
    <mergeCell ref="H54:H55"/>
    <mergeCell ref="I54:I55"/>
    <mergeCell ref="J54:J55"/>
    <mergeCell ref="K54:K55"/>
    <mergeCell ref="L54:L55"/>
    <mergeCell ref="M54:M55"/>
    <mergeCell ref="N54:N55"/>
    <mergeCell ref="O54:O55"/>
    <mergeCell ref="P54:P55"/>
    <mergeCell ref="Q54:Q55"/>
    <mergeCell ref="R54:R55"/>
    <mergeCell ref="S54:S55"/>
    <mergeCell ref="T54:T55"/>
    <mergeCell ref="U54:U55"/>
    <mergeCell ref="V54:V55"/>
    <mergeCell ref="W54:W55"/>
    <mergeCell ref="X54:X55"/>
    <mergeCell ref="Y54:Y55"/>
    <mergeCell ref="Z54:Z55"/>
    <mergeCell ref="AA54:AA55"/>
    <mergeCell ref="AB54:AB55"/>
    <mergeCell ref="AC54:AC55"/>
    <mergeCell ref="AD54:AD55"/>
    <mergeCell ref="AE54:AE55"/>
    <mergeCell ref="AF54:AF55"/>
    <mergeCell ref="AG54:AG55"/>
    <mergeCell ref="B56:B57"/>
    <mergeCell ref="C56:C57"/>
    <mergeCell ref="D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N56:N57"/>
    <mergeCell ref="O56:O57"/>
    <mergeCell ref="P56:P57"/>
    <mergeCell ref="Q56:Q57"/>
    <mergeCell ref="R56:R57"/>
    <mergeCell ref="S56:S57"/>
    <mergeCell ref="T56:T57"/>
    <mergeCell ref="U56:U57"/>
    <mergeCell ref="V56:V57"/>
    <mergeCell ref="W56:W57"/>
    <mergeCell ref="X56:X57"/>
    <mergeCell ref="Y56:Y57"/>
    <mergeCell ref="Z56:Z57"/>
    <mergeCell ref="AA56:AA57"/>
    <mergeCell ref="AB56:AB57"/>
    <mergeCell ref="AC56:AC57"/>
    <mergeCell ref="AD56:AD57"/>
    <mergeCell ref="AE56:AE57"/>
    <mergeCell ref="AF56:AF57"/>
    <mergeCell ref="AG56:AG57"/>
    <mergeCell ref="B72:B73"/>
    <mergeCell ref="C72:C73"/>
    <mergeCell ref="D72:D73"/>
    <mergeCell ref="E72:E73"/>
    <mergeCell ref="F72:F73"/>
    <mergeCell ref="G72:G73"/>
    <mergeCell ref="H72:H73"/>
    <mergeCell ref="I72:I73"/>
    <mergeCell ref="J72:J73"/>
    <mergeCell ref="K72:K73"/>
    <mergeCell ref="L72:L73"/>
    <mergeCell ref="M72:M73"/>
    <mergeCell ref="N72:N73"/>
    <mergeCell ref="O72:O73"/>
    <mergeCell ref="P72:P73"/>
    <mergeCell ref="Q72:Q73"/>
    <mergeCell ref="R72:R73"/>
    <mergeCell ref="S72:S73"/>
    <mergeCell ref="T72:T73"/>
    <mergeCell ref="U72:U73"/>
    <mergeCell ref="V72:V73"/>
    <mergeCell ref="W72:W73"/>
    <mergeCell ref="X72:X73"/>
    <mergeCell ref="Y72:Y73"/>
    <mergeCell ref="Z72:Z73"/>
    <mergeCell ref="AA72:AA73"/>
    <mergeCell ref="AB72:AB73"/>
    <mergeCell ref="AC72:AC73"/>
    <mergeCell ref="AD72:AD73"/>
    <mergeCell ref="AE72:AE73"/>
    <mergeCell ref="AF72:AF73"/>
    <mergeCell ref="AG72:AG73"/>
    <mergeCell ref="B74:B75"/>
    <mergeCell ref="C74:C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M74:M75"/>
    <mergeCell ref="N74:N75"/>
    <mergeCell ref="O74:O75"/>
    <mergeCell ref="P74:P75"/>
    <mergeCell ref="Q74:Q75"/>
    <mergeCell ref="R74:R75"/>
    <mergeCell ref="S74:S75"/>
    <mergeCell ref="T74:T75"/>
    <mergeCell ref="U74:U75"/>
    <mergeCell ref="V74:V75"/>
    <mergeCell ref="W74:W75"/>
    <mergeCell ref="X74:X75"/>
    <mergeCell ref="Y74:Y75"/>
    <mergeCell ref="Z74:Z75"/>
    <mergeCell ref="AA74:AA75"/>
    <mergeCell ref="AB74:AB75"/>
    <mergeCell ref="AC74:AC75"/>
    <mergeCell ref="AD74:AD75"/>
    <mergeCell ref="AE74:AE75"/>
    <mergeCell ref="AF74:AF75"/>
    <mergeCell ref="AG74:AG75"/>
    <mergeCell ref="B76:B77"/>
    <mergeCell ref="C76:C77"/>
    <mergeCell ref="D76:D77"/>
    <mergeCell ref="E76:E77"/>
    <mergeCell ref="F76:F77"/>
    <mergeCell ref="G76:G77"/>
    <mergeCell ref="H76:H77"/>
    <mergeCell ref="I76:I77"/>
    <mergeCell ref="J76:J77"/>
    <mergeCell ref="K76:K77"/>
    <mergeCell ref="L76:L77"/>
    <mergeCell ref="M76:M77"/>
    <mergeCell ref="N76:N77"/>
    <mergeCell ref="O76:O77"/>
    <mergeCell ref="P76:P77"/>
    <mergeCell ref="Q76:Q77"/>
    <mergeCell ref="R76:R77"/>
    <mergeCell ref="S76:S77"/>
    <mergeCell ref="T76:T77"/>
    <mergeCell ref="U76:U77"/>
    <mergeCell ref="V76:V77"/>
    <mergeCell ref="W76:W77"/>
    <mergeCell ref="X76:X77"/>
    <mergeCell ref="Y76:Y77"/>
    <mergeCell ref="Z76:Z77"/>
    <mergeCell ref="AA76:AA77"/>
    <mergeCell ref="AB76:AB77"/>
    <mergeCell ref="AC76:AC77"/>
    <mergeCell ref="AD76:AD77"/>
    <mergeCell ref="AE76:AE77"/>
    <mergeCell ref="AF76:AF77"/>
    <mergeCell ref="AG76:AG77"/>
    <mergeCell ref="B92:B93"/>
    <mergeCell ref="C92:C93"/>
    <mergeCell ref="D92:D93"/>
    <mergeCell ref="E92:E93"/>
    <mergeCell ref="F92:F93"/>
    <mergeCell ref="G92:G93"/>
    <mergeCell ref="H92:H93"/>
    <mergeCell ref="I92:I93"/>
    <mergeCell ref="J92:J93"/>
    <mergeCell ref="K92:K93"/>
    <mergeCell ref="L92:L93"/>
    <mergeCell ref="M92:M93"/>
    <mergeCell ref="N92:N93"/>
    <mergeCell ref="O92:O93"/>
    <mergeCell ref="P92:P93"/>
    <mergeCell ref="Q92:Q93"/>
    <mergeCell ref="R92:R93"/>
    <mergeCell ref="S92:S93"/>
    <mergeCell ref="T92:T93"/>
    <mergeCell ref="U92:U93"/>
    <mergeCell ref="V92:V93"/>
    <mergeCell ref="W92:W93"/>
    <mergeCell ref="X92:X93"/>
    <mergeCell ref="Y92:Y93"/>
    <mergeCell ref="Z92:Z93"/>
    <mergeCell ref="AA92:AA93"/>
    <mergeCell ref="AB92:AB93"/>
    <mergeCell ref="AC92:AC93"/>
    <mergeCell ref="AD92:AD93"/>
    <mergeCell ref="AE92:AE93"/>
    <mergeCell ref="AF92:AF93"/>
    <mergeCell ref="AG92:AG93"/>
    <mergeCell ref="B94:B95"/>
    <mergeCell ref="C94:C95"/>
    <mergeCell ref="D94:D95"/>
    <mergeCell ref="E94:E95"/>
    <mergeCell ref="F94:F95"/>
    <mergeCell ref="G94:G95"/>
    <mergeCell ref="H94:H95"/>
    <mergeCell ref="I94:I95"/>
    <mergeCell ref="J94:J95"/>
    <mergeCell ref="K94:K95"/>
    <mergeCell ref="L94:L95"/>
    <mergeCell ref="M94:M95"/>
    <mergeCell ref="N94:N95"/>
    <mergeCell ref="O94:O95"/>
    <mergeCell ref="P94:P95"/>
    <mergeCell ref="Q94:Q95"/>
    <mergeCell ref="R94:R95"/>
    <mergeCell ref="S94:S95"/>
    <mergeCell ref="T94:T95"/>
    <mergeCell ref="U94:U95"/>
    <mergeCell ref="V94:V95"/>
    <mergeCell ref="W94:W95"/>
    <mergeCell ref="X94:X95"/>
    <mergeCell ref="Y94:Y95"/>
    <mergeCell ref="Z94:Z95"/>
    <mergeCell ref="AA94:AA95"/>
    <mergeCell ref="AB94:AB95"/>
    <mergeCell ref="AC94:AC95"/>
    <mergeCell ref="AD94:AD95"/>
    <mergeCell ref="AE94:AE95"/>
    <mergeCell ref="AF94:AF95"/>
    <mergeCell ref="AG94:AG95"/>
    <mergeCell ref="B96:B97"/>
    <mergeCell ref="C96:C97"/>
    <mergeCell ref="D96:D97"/>
    <mergeCell ref="E96:E97"/>
    <mergeCell ref="F96:F97"/>
    <mergeCell ref="G96:G97"/>
    <mergeCell ref="H96:H97"/>
    <mergeCell ref="I96:I97"/>
    <mergeCell ref="J96:J97"/>
    <mergeCell ref="K96:K97"/>
    <mergeCell ref="L96:L97"/>
    <mergeCell ref="M96:M97"/>
    <mergeCell ref="N96:N97"/>
    <mergeCell ref="O96:O97"/>
    <mergeCell ref="P96:P97"/>
    <mergeCell ref="Q96:Q97"/>
    <mergeCell ref="R96:R97"/>
    <mergeCell ref="S96:S97"/>
    <mergeCell ref="T96:T97"/>
    <mergeCell ref="U96:U97"/>
    <mergeCell ref="V96:V97"/>
    <mergeCell ref="W96:W97"/>
    <mergeCell ref="X96:X97"/>
    <mergeCell ref="Y96:Y97"/>
    <mergeCell ref="Z96:Z97"/>
    <mergeCell ref="AA96:AA97"/>
    <mergeCell ref="AB96:AB97"/>
    <mergeCell ref="AC96:AC97"/>
    <mergeCell ref="AD96:AD97"/>
    <mergeCell ref="AE96:AE97"/>
    <mergeCell ref="AF96:AF97"/>
    <mergeCell ref="AG96:AG97"/>
    <mergeCell ref="B112:B113"/>
    <mergeCell ref="C112:C113"/>
    <mergeCell ref="D112:D113"/>
    <mergeCell ref="E112:E113"/>
    <mergeCell ref="F112:F113"/>
    <mergeCell ref="G112:G113"/>
    <mergeCell ref="H112:H113"/>
    <mergeCell ref="I112:I113"/>
    <mergeCell ref="J112:J113"/>
    <mergeCell ref="K112:K113"/>
    <mergeCell ref="L112:L113"/>
    <mergeCell ref="M112:M113"/>
    <mergeCell ref="N112:N113"/>
    <mergeCell ref="O112:O113"/>
    <mergeCell ref="P112:P113"/>
    <mergeCell ref="Q112:Q113"/>
    <mergeCell ref="R112:R113"/>
    <mergeCell ref="S112:S113"/>
    <mergeCell ref="T112:T113"/>
    <mergeCell ref="U112:U113"/>
    <mergeCell ref="V112:V113"/>
    <mergeCell ref="W112:W113"/>
    <mergeCell ref="X112:X113"/>
    <mergeCell ref="Y112:Y113"/>
    <mergeCell ref="Z112:Z113"/>
    <mergeCell ref="AA112:AA113"/>
    <mergeCell ref="AB112:AB113"/>
    <mergeCell ref="AC112:AC113"/>
    <mergeCell ref="AD112:AD113"/>
    <mergeCell ref="AE112:AE113"/>
    <mergeCell ref="AF112:AF113"/>
    <mergeCell ref="AG112:AG113"/>
    <mergeCell ref="B114:B115"/>
    <mergeCell ref="C114:C115"/>
    <mergeCell ref="D114:D115"/>
    <mergeCell ref="E114:E115"/>
    <mergeCell ref="F114:F115"/>
    <mergeCell ref="G114:G115"/>
    <mergeCell ref="H114:H115"/>
    <mergeCell ref="I114:I115"/>
    <mergeCell ref="J114:J115"/>
    <mergeCell ref="K114:K115"/>
    <mergeCell ref="L114:L115"/>
    <mergeCell ref="M114:M115"/>
    <mergeCell ref="N114:N115"/>
    <mergeCell ref="O114:O115"/>
    <mergeCell ref="P114:P115"/>
    <mergeCell ref="Q114:Q115"/>
    <mergeCell ref="R114:R115"/>
    <mergeCell ref="S114:S115"/>
    <mergeCell ref="T114:T115"/>
    <mergeCell ref="U114:U115"/>
    <mergeCell ref="V114:V115"/>
    <mergeCell ref="W114:W115"/>
    <mergeCell ref="X114:X115"/>
    <mergeCell ref="Y114:Y115"/>
    <mergeCell ref="Z114:Z115"/>
    <mergeCell ref="AA114:AA115"/>
    <mergeCell ref="AB114:AB115"/>
    <mergeCell ref="AC114:AC115"/>
    <mergeCell ref="AD114:AD115"/>
    <mergeCell ref="AE114:AE115"/>
    <mergeCell ref="AF114:AF115"/>
    <mergeCell ref="AG114:AG115"/>
    <mergeCell ref="B116:B117"/>
    <mergeCell ref="C116:C117"/>
    <mergeCell ref="D116:D117"/>
    <mergeCell ref="E116:E117"/>
    <mergeCell ref="F116:F117"/>
    <mergeCell ref="G116:G117"/>
    <mergeCell ref="H116:H117"/>
    <mergeCell ref="I116:I117"/>
    <mergeCell ref="J116:J117"/>
    <mergeCell ref="K116:K117"/>
    <mergeCell ref="L116:L117"/>
    <mergeCell ref="M116:M117"/>
    <mergeCell ref="N116:N117"/>
    <mergeCell ref="O116:O117"/>
    <mergeCell ref="P116:P117"/>
    <mergeCell ref="Q116:Q117"/>
    <mergeCell ref="R116:R117"/>
    <mergeCell ref="S116:S117"/>
    <mergeCell ref="T116:T117"/>
    <mergeCell ref="U116:U117"/>
    <mergeCell ref="V116:V117"/>
    <mergeCell ref="W116:W117"/>
    <mergeCell ref="X116:X117"/>
    <mergeCell ref="Y116:Y117"/>
    <mergeCell ref="Z116:Z117"/>
    <mergeCell ref="AA116:AA117"/>
    <mergeCell ref="AB116:AB117"/>
    <mergeCell ref="AC116:AC117"/>
    <mergeCell ref="AD116:AD117"/>
    <mergeCell ref="AE116:AE117"/>
    <mergeCell ref="AF116:AF117"/>
    <mergeCell ref="AG116:AG117"/>
    <mergeCell ref="B132:B133"/>
    <mergeCell ref="C132:C133"/>
    <mergeCell ref="D132:D133"/>
    <mergeCell ref="E132:E133"/>
    <mergeCell ref="F132:F133"/>
    <mergeCell ref="G132:G133"/>
    <mergeCell ref="H132:H133"/>
    <mergeCell ref="I132:I133"/>
    <mergeCell ref="J132:J133"/>
    <mergeCell ref="K132:K133"/>
    <mergeCell ref="L132:L133"/>
    <mergeCell ref="M132:M133"/>
    <mergeCell ref="N132:N133"/>
    <mergeCell ref="O132:O133"/>
    <mergeCell ref="P132:P133"/>
    <mergeCell ref="Q132:Q133"/>
    <mergeCell ref="R132:R133"/>
    <mergeCell ref="S132:S133"/>
    <mergeCell ref="T132:T133"/>
    <mergeCell ref="U132:U133"/>
    <mergeCell ref="V132:V133"/>
    <mergeCell ref="W132:W133"/>
    <mergeCell ref="X132:X133"/>
    <mergeCell ref="Y132:Y133"/>
    <mergeCell ref="Z132:Z133"/>
    <mergeCell ref="AA132:AA133"/>
    <mergeCell ref="AB132:AB133"/>
    <mergeCell ref="AC132:AC133"/>
    <mergeCell ref="AD132:AD133"/>
    <mergeCell ref="AE132:AE133"/>
    <mergeCell ref="AF132:AF133"/>
    <mergeCell ref="AG132:AG133"/>
    <mergeCell ref="B134:B135"/>
    <mergeCell ref="C134:C135"/>
    <mergeCell ref="D134:D135"/>
    <mergeCell ref="E134:E135"/>
    <mergeCell ref="F134:F135"/>
    <mergeCell ref="G134:G135"/>
    <mergeCell ref="H134:H135"/>
    <mergeCell ref="I134:I135"/>
    <mergeCell ref="J134:J135"/>
    <mergeCell ref="K134:K135"/>
    <mergeCell ref="L134:L135"/>
    <mergeCell ref="M134:M135"/>
    <mergeCell ref="N134:N135"/>
    <mergeCell ref="O134:O135"/>
    <mergeCell ref="P134:P135"/>
    <mergeCell ref="Q134:Q135"/>
    <mergeCell ref="R134:R135"/>
    <mergeCell ref="S134:S135"/>
    <mergeCell ref="T134:T135"/>
    <mergeCell ref="U134:U135"/>
    <mergeCell ref="V134:V135"/>
    <mergeCell ref="W134:W135"/>
    <mergeCell ref="X134:X135"/>
    <mergeCell ref="Y134:Y135"/>
    <mergeCell ref="Z134:Z135"/>
    <mergeCell ref="AA134:AA135"/>
    <mergeCell ref="AB134:AB135"/>
    <mergeCell ref="AC134:AC135"/>
    <mergeCell ref="AD134:AD135"/>
    <mergeCell ref="AE134:AE135"/>
    <mergeCell ref="AF134:AF135"/>
    <mergeCell ref="AG134:AG135"/>
    <mergeCell ref="B136:B137"/>
    <mergeCell ref="C136:C137"/>
    <mergeCell ref="D136:D137"/>
    <mergeCell ref="E136:E137"/>
    <mergeCell ref="F136:F137"/>
    <mergeCell ref="G136:G137"/>
    <mergeCell ref="H136:H137"/>
    <mergeCell ref="I136:I137"/>
    <mergeCell ref="J136:J137"/>
    <mergeCell ref="K136:K137"/>
    <mergeCell ref="L136:L137"/>
    <mergeCell ref="M136:M137"/>
    <mergeCell ref="N136:N137"/>
    <mergeCell ref="O136:O137"/>
    <mergeCell ref="P136:P137"/>
    <mergeCell ref="Q136:Q137"/>
    <mergeCell ref="R136:R137"/>
    <mergeCell ref="S136:S137"/>
    <mergeCell ref="T136:T137"/>
    <mergeCell ref="U136:U137"/>
    <mergeCell ref="V136:V137"/>
    <mergeCell ref="W136:W137"/>
    <mergeCell ref="X136:X137"/>
    <mergeCell ref="Y136:Y137"/>
    <mergeCell ref="Z136:Z137"/>
    <mergeCell ref="AA136:AA137"/>
    <mergeCell ref="AB136:AB137"/>
    <mergeCell ref="AC136:AC137"/>
    <mergeCell ref="AD136:AD137"/>
    <mergeCell ref="AE136:AE137"/>
    <mergeCell ref="AF136:AF137"/>
    <mergeCell ref="AG136:AG137"/>
    <mergeCell ref="B152:B153"/>
    <mergeCell ref="C152:C153"/>
    <mergeCell ref="D152:D153"/>
    <mergeCell ref="E152:E153"/>
    <mergeCell ref="F152:F153"/>
    <mergeCell ref="G152:G153"/>
    <mergeCell ref="H152:H153"/>
    <mergeCell ref="I152:I153"/>
    <mergeCell ref="J152:J153"/>
    <mergeCell ref="K152:K153"/>
    <mergeCell ref="L152:L153"/>
    <mergeCell ref="M152:M153"/>
    <mergeCell ref="N152:N153"/>
    <mergeCell ref="O152:O153"/>
    <mergeCell ref="P152:P153"/>
    <mergeCell ref="Q152:Q153"/>
    <mergeCell ref="R152:R153"/>
    <mergeCell ref="S152:S153"/>
    <mergeCell ref="T152:T153"/>
    <mergeCell ref="U152:U153"/>
    <mergeCell ref="V152:V153"/>
    <mergeCell ref="W152:W153"/>
    <mergeCell ref="X152:X153"/>
    <mergeCell ref="Y152:Y153"/>
    <mergeCell ref="Z152:Z153"/>
    <mergeCell ref="AA152:AA153"/>
    <mergeCell ref="AB152:AB153"/>
    <mergeCell ref="AC152:AC153"/>
    <mergeCell ref="AD152:AD153"/>
    <mergeCell ref="AE152:AE153"/>
    <mergeCell ref="AF152:AF153"/>
    <mergeCell ref="AG152:AG153"/>
    <mergeCell ref="B154:B155"/>
    <mergeCell ref="C154:C155"/>
    <mergeCell ref="D154:D155"/>
    <mergeCell ref="E154:E155"/>
    <mergeCell ref="F154:F155"/>
    <mergeCell ref="G154:G155"/>
    <mergeCell ref="H154:H155"/>
    <mergeCell ref="I154:I155"/>
    <mergeCell ref="J154:J155"/>
    <mergeCell ref="K154:K155"/>
    <mergeCell ref="L154:L155"/>
    <mergeCell ref="M154:M155"/>
    <mergeCell ref="N154:N155"/>
    <mergeCell ref="O154:O155"/>
    <mergeCell ref="P154:P155"/>
    <mergeCell ref="Q154:Q155"/>
    <mergeCell ref="R154:R155"/>
    <mergeCell ref="S154:S155"/>
    <mergeCell ref="T154:T155"/>
    <mergeCell ref="U154:U155"/>
    <mergeCell ref="V154:V155"/>
    <mergeCell ref="W154:W155"/>
    <mergeCell ref="X154:X155"/>
    <mergeCell ref="Y154:Y155"/>
    <mergeCell ref="Z154:Z155"/>
    <mergeCell ref="AA154:AA155"/>
    <mergeCell ref="AB154:AB155"/>
    <mergeCell ref="AC154:AC155"/>
    <mergeCell ref="AD154:AD155"/>
    <mergeCell ref="AE154:AE155"/>
    <mergeCell ref="AF154:AF155"/>
    <mergeCell ref="AG154:AG155"/>
    <mergeCell ref="B156:B157"/>
    <mergeCell ref="C156:C157"/>
    <mergeCell ref="D156:D157"/>
    <mergeCell ref="E156:E157"/>
    <mergeCell ref="F156:F157"/>
    <mergeCell ref="G156:G157"/>
    <mergeCell ref="H156:H157"/>
    <mergeCell ref="I156:I157"/>
    <mergeCell ref="J156:J157"/>
    <mergeCell ref="K156:K157"/>
    <mergeCell ref="L156:L157"/>
    <mergeCell ref="M156:M157"/>
    <mergeCell ref="N156:N157"/>
    <mergeCell ref="O156:O157"/>
    <mergeCell ref="P156:P157"/>
    <mergeCell ref="Q156:Q157"/>
    <mergeCell ref="R156:R157"/>
    <mergeCell ref="S156:S157"/>
    <mergeCell ref="T156:T157"/>
    <mergeCell ref="U156:U157"/>
    <mergeCell ref="V156:V157"/>
    <mergeCell ref="W156:W157"/>
    <mergeCell ref="X156:X157"/>
    <mergeCell ref="Y156:Y157"/>
    <mergeCell ref="Z156:Z157"/>
    <mergeCell ref="AA156:AA157"/>
    <mergeCell ref="AB156:AB157"/>
    <mergeCell ref="AC156:AC157"/>
    <mergeCell ref="AD156:AD157"/>
    <mergeCell ref="AE156:AE157"/>
    <mergeCell ref="AF156:AF157"/>
    <mergeCell ref="AG156:AG157"/>
    <mergeCell ref="B172:B173"/>
    <mergeCell ref="C172:C173"/>
    <mergeCell ref="D172:D173"/>
    <mergeCell ref="E172:E173"/>
    <mergeCell ref="F172:F173"/>
    <mergeCell ref="G172:G173"/>
    <mergeCell ref="H172:H173"/>
    <mergeCell ref="I172:I173"/>
    <mergeCell ref="J172:J173"/>
    <mergeCell ref="K172:K173"/>
    <mergeCell ref="L172:L173"/>
    <mergeCell ref="M172:M173"/>
    <mergeCell ref="N172:N173"/>
    <mergeCell ref="O172:O173"/>
    <mergeCell ref="P172:P173"/>
    <mergeCell ref="Q172:Q173"/>
    <mergeCell ref="R172:R173"/>
    <mergeCell ref="S172:S173"/>
    <mergeCell ref="T172:T173"/>
    <mergeCell ref="U172:U173"/>
    <mergeCell ref="V172:V173"/>
    <mergeCell ref="W172:W173"/>
    <mergeCell ref="X172:X173"/>
    <mergeCell ref="Y172:Y173"/>
    <mergeCell ref="Z172:Z173"/>
    <mergeCell ref="AA172:AA173"/>
    <mergeCell ref="AB172:AB173"/>
    <mergeCell ref="AC172:AC173"/>
    <mergeCell ref="AD172:AD173"/>
    <mergeCell ref="AE172:AE173"/>
    <mergeCell ref="AF172:AF173"/>
    <mergeCell ref="AG172:AG173"/>
    <mergeCell ref="B174:B175"/>
    <mergeCell ref="C174:C175"/>
    <mergeCell ref="D174:D175"/>
    <mergeCell ref="E174:E175"/>
    <mergeCell ref="F174:F175"/>
    <mergeCell ref="G174:G175"/>
    <mergeCell ref="H174:H175"/>
    <mergeCell ref="I174:I175"/>
    <mergeCell ref="J174:J175"/>
    <mergeCell ref="K174:K175"/>
    <mergeCell ref="L174:L175"/>
    <mergeCell ref="M174:M175"/>
    <mergeCell ref="N174:N175"/>
    <mergeCell ref="O174:O175"/>
    <mergeCell ref="P174:P175"/>
    <mergeCell ref="Q174:Q175"/>
    <mergeCell ref="R174:R175"/>
    <mergeCell ref="S174:S175"/>
    <mergeCell ref="T174:T175"/>
    <mergeCell ref="U174:U175"/>
    <mergeCell ref="V174:V175"/>
    <mergeCell ref="W174:W175"/>
    <mergeCell ref="X174:X175"/>
    <mergeCell ref="Y174:Y175"/>
    <mergeCell ref="Z174:Z175"/>
    <mergeCell ref="AA174:AA175"/>
    <mergeCell ref="AB174:AB175"/>
    <mergeCell ref="AC174:AC175"/>
    <mergeCell ref="AD174:AD175"/>
    <mergeCell ref="AE174:AE175"/>
    <mergeCell ref="AF174:AF175"/>
    <mergeCell ref="AG174:AG175"/>
    <mergeCell ref="B176:B177"/>
    <mergeCell ref="C176:C177"/>
    <mergeCell ref="D176:D177"/>
    <mergeCell ref="E176:E177"/>
    <mergeCell ref="F176:F177"/>
    <mergeCell ref="G176:G177"/>
    <mergeCell ref="H176:H177"/>
    <mergeCell ref="I176:I177"/>
    <mergeCell ref="J176:J177"/>
    <mergeCell ref="K176:K177"/>
    <mergeCell ref="L176:L177"/>
    <mergeCell ref="M176:M177"/>
    <mergeCell ref="N176:N177"/>
    <mergeCell ref="O176:O177"/>
    <mergeCell ref="P176:P177"/>
    <mergeCell ref="Q176:Q177"/>
    <mergeCell ref="R176:R177"/>
    <mergeCell ref="S176:S177"/>
    <mergeCell ref="T176:T177"/>
    <mergeCell ref="U176:U177"/>
    <mergeCell ref="V176:V177"/>
    <mergeCell ref="W176:W177"/>
    <mergeCell ref="X176:X177"/>
    <mergeCell ref="Y176:Y177"/>
    <mergeCell ref="Z176:Z177"/>
    <mergeCell ref="AA176:AA177"/>
    <mergeCell ref="AB176:AB177"/>
    <mergeCell ref="AC176:AC177"/>
    <mergeCell ref="AD176:AD177"/>
    <mergeCell ref="AE176:AE177"/>
    <mergeCell ref="AF176:AF177"/>
    <mergeCell ref="AG176:AG177"/>
    <mergeCell ref="B192:B193"/>
    <mergeCell ref="C192:C193"/>
    <mergeCell ref="D192:D193"/>
    <mergeCell ref="E192:E193"/>
    <mergeCell ref="F192:F193"/>
    <mergeCell ref="G192:G193"/>
    <mergeCell ref="H192:H193"/>
    <mergeCell ref="I192:I193"/>
    <mergeCell ref="J192:J193"/>
    <mergeCell ref="K192:K193"/>
    <mergeCell ref="L192:L193"/>
    <mergeCell ref="M192:M193"/>
    <mergeCell ref="N192:N193"/>
    <mergeCell ref="O192:O193"/>
    <mergeCell ref="P192:P193"/>
    <mergeCell ref="Q192:Q193"/>
    <mergeCell ref="R192:R193"/>
    <mergeCell ref="S192:S193"/>
    <mergeCell ref="T192:T193"/>
    <mergeCell ref="U192:U193"/>
    <mergeCell ref="V192:V193"/>
    <mergeCell ref="W192:W193"/>
    <mergeCell ref="X192:X193"/>
    <mergeCell ref="Y192:Y193"/>
    <mergeCell ref="Z192:Z193"/>
    <mergeCell ref="AA192:AA193"/>
    <mergeCell ref="AB192:AB193"/>
    <mergeCell ref="AC192:AC193"/>
    <mergeCell ref="AD192:AD193"/>
    <mergeCell ref="AE192:AE193"/>
    <mergeCell ref="AF192:AF193"/>
    <mergeCell ref="AG192:AG193"/>
    <mergeCell ref="B194:B195"/>
    <mergeCell ref="C194:C195"/>
    <mergeCell ref="D194:D195"/>
    <mergeCell ref="E194:E195"/>
    <mergeCell ref="F194:F195"/>
    <mergeCell ref="G194:G195"/>
    <mergeCell ref="H194:H195"/>
    <mergeCell ref="I194:I195"/>
    <mergeCell ref="J194:J195"/>
    <mergeCell ref="K194:K195"/>
    <mergeCell ref="L194:L195"/>
    <mergeCell ref="M194:M195"/>
    <mergeCell ref="N194:N195"/>
    <mergeCell ref="O194:O195"/>
    <mergeCell ref="P194:P195"/>
    <mergeCell ref="Q194:Q195"/>
    <mergeCell ref="R194:R195"/>
    <mergeCell ref="S194:S195"/>
    <mergeCell ref="T194:T195"/>
    <mergeCell ref="U194:U195"/>
    <mergeCell ref="V194:V195"/>
    <mergeCell ref="W194:W195"/>
    <mergeCell ref="X194:X195"/>
    <mergeCell ref="Y194:Y195"/>
    <mergeCell ref="Z194:Z195"/>
    <mergeCell ref="AA194:AA195"/>
    <mergeCell ref="AB194:AB195"/>
    <mergeCell ref="AC194:AC195"/>
    <mergeCell ref="AD194:AD195"/>
    <mergeCell ref="AE194:AE195"/>
    <mergeCell ref="AF194:AF195"/>
    <mergeCell ref="AG194:AG195"/>
    <mergeCell ref="B196:B197"/>
    <mergeCell ref="C196:C197"/>
    <mergeCell ref="D196:D197"/>
    <mergeCell ref="E196:E197"/>
    <mergeCell ref="F196:F197"/>
    <mergeCell ref="G196:G197"/>
    <mergeCell ref="H196:H197"/>
    <mergeCell ref="I196:I197"/>
    <mergeCell ref="J196:J197"/>
    <mergeCell ref="K196:K197"/>
    <mergeCell ref="L196:L197"/>
    <mergeCell ref="M196:M197"/>
    <mergeCell ref="N196:N197"/>
    <mergeCell ref="O196:O197"/>
    <mergeCell ref="P196:P197"/>
    <mergeCell ref="Q196:Q197"/>
    <mergeCell ref="R196:R197"/>
    <mergeCell ref="S196:S197"/>
    <mergeCell ref="T196:T197"/>
    <mergeCell ref="U196:U197"/>
    <mergeCell ref="V196:V197"/>
    <mergeCell ref="W196:W197"/>
    <mergeCell ref="X196:X197"/>
    <mergeCell ref="Y196:Y197"/>
    <mergeCell ref="Z196:Z197"/>
    <mergeCell ref="AA196:AA197"/>
    <mergeCell ref="AB196:AB197"/>
    <mergeCell ref="AC196:AC197"/>
    <mergeCell ref="AD196:AD197"/>
    <mergeCell ref="AE196:AE197"/>
    <mergeCell ref="AF196:AF197"/>
    <mergeCell ref="AG196:AG197"/>
    <mergeCell ref="B212:B213"/>
    <mergeCell ref="C212:C213"/>
    <mergeCell ref="D212:D213"/>
    <mergeCell ref="E212:E213"/>
    <mergeCell ref="F212:F213"/>
    <mergeCell ref="G212:G213"/>
    <mergeCell ref="H212:H213"/>
    <mergeCell ref="I212:I213"/>
    <mergeCell ref="J212:J213"/>
    <mergeCell ref="K212:K213"/>
    <mergeCell ref="L212:L213"/>
    <mergeCell ref="M212:M213"/>
    <mergeCell ref="N212:N213"/>
    <mergeCell ref="O212:O213"/>
    <mergeCell ref="P212:P213"/>
    <mergeCell ref="Q212:Q213"/>
    <mergeCell ref="R212:R213"/>
    <mergeCell ref="S212:S213"/>
    <mergeCell ref="T212:T213"/>
    <mergeCell ref="U212:U213"/>
    <mergeCell ref="V212:V213"/>
    <mergeCell ref="W212:W213"/>
    <mergeCell ref="X212:X213"/>
    <mergeCell ref="Y212:Y213"/>
    <mergeCell ref="Z212:Z213"/>
    <mergeCell ref="AA212:AA213"/>
    <mergeCell ref="AB212:AB213"/>
    <mergeCell ref="AC212:AC213"/>
    <mergeCell ref="AD212:AD213"/>
    <mergeCell ref="AE212:AE213"/>
    <mergeCell ref="AF212:AF213"/>
    <mergeCell ref="AG212:AG213"/>
    <mergeCell ref="B214:B215"/>
    <mergeCell ref="C214:C215"/>
    <mergeCell ref="D214:D215"/>
    <mergeCell ref="E214:E215"/>
    <mergeCell ref="F214:F215"/>
    <mergeCell ref="G214:G215"/>
    <mergeCell ref="H214:H215"/>
    <mergeCell ref="I214:I215"/>
    <mergeCell ref="J214:J215"/>
    <mergeCell ref="K214:K215"/>
    <mergeCell ref="L214:L215"/>
    <mergeCell ref="M214:M215"/>
    <mergeCell ref="N214:N215"/>
    <mergeCell ref="O214:O215"/>
    <mergeCell ref="P214:P215"/>
    <mergeCell ref="Q214:Q215"/>
    <mergeCell ref="R214:R215"/>
    <mergeCell ref="S214:S215"/>
    <mergeCell ref="T214:T215"/>
    <mergeCell ref="U214:U215"/>
    <mergeCell ref="V214:V215"/>
    <mergeCell ref="W214:W215"/>
    <mergeCell ref="X214:X215"/>
    <mergeCell ref="Y214:Y215"/>
    <mergeCell ref="Z214:Z215"/>
    <mergeCell ref="AA214:AA215"/>
    <mergeCell ref="AB214:AB215"/>
    <mergeCell ref="AC214:AC215"/>
    <mergeCell ref="AD214:AD215"/>
    <mergeCell ref="AE214:AE215"/>
    <mergeCell ref="AF214:AF215"/>
    <mergeCell ref="AG214:AG215"/>
    <mergeCell ref="B216:B217"/>
    <mergeCell ref="C216:C217"/>
    <mergeCell ref="D216:D217"/>
    <mergeCell ref="E216:E217"/>
    <mergeCell ref="F216:F217"/>
    <mergeCell ref="G216:G217"/>
    <mergeCell ref="H216:H217"/>
    <mergeCell ref="I216:I217"/>
    <mergeCell ref="J216:J217"/>
    <mergeCell ref="K216:K217"/>
    <mergeCell ref="L216:L217"/>
    <mergeCell ref="M216:M217"/>
    <mergeCell ref="N216:N217"/>
    <mergeCell ref="O216:O217"/>
    <mergeCell ref="P216:P217"/>
    <mergeCell ref="Q216:Q217"/>
    <mergeCell ref="R216:R217"/>
    <mergeCell ref="S216:S217"/>
    <mergeCell ref="T216:T217"/>
    <mergeCell ref="U216:U217"/>
    <mergeCell ref="V216:V217"/>
    <mergeCell ref="W216:W217"/>
    <mergeCell ref="X216:X217"/>
    <mergeCell ref="Y216:Y217"/>
    <mergeCell ref="Z216:Z217"/>
    <mergeCell ref="AA216:AA217"/>
    <mergeCell ref="AB216:AB217"/>
    <mergeCell ref="AC216:AC217"/>
    <mergeCell ref="AD216:AD217"/>
    <mergeCell ref="AE216:AE217"/>
    <mergeCell ref="AF216:AF217"/>
    <mergeCell ref="AG216:AG217"/>
    <mergeCell ref="B232:B233"/>
    <mergeCell ref="C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D232:AD233"/>
    <mergeCell ref="AE232:AE233"/>
    <mergeCell ref="AF232:AF233"/>
    <mergeCell ref="AG232:AG233"/>
    <mergeCell ref="B234:B235"/>
    <mergeCell ref="C234:C235"/>
    <mergeCell ref="D234:D235"/>
    <mergeCell ref="E234:E235"/>
    <mergeCell ref="F234:F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R234:R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D234:AD235"/>
    <mergeCell ref="AE234:AE235"/>
    <mergeCell ref="AF234:AF235"/>
    <mergeCell ref="AG234:AG235"/>
    <mergeCell ref="B236:B237"/>
    <mergeCell ref="C236:C237"/>
    <mergeCell ref="D236:D237"/>
    <mergeCell ref="E236:E237"/>
    <mergeCell ref="F236:F237"/>
    <mergeCell ref="G236:G237"/>
    <mergeCell ref="H236:H237"/>
    <mergeCell ref="I236:I237"/>
    <mergeCell ref="J236:J237"/>
    <mergeCell ref="K236:K237"/>
    <mergeCell ref="L236:L237"/>
    <mergeCell ref="M236:M237"/>
    <mergeCell ref="N236:N237"/>
    <mergeCell ref="O236:O237"/>
    <mergeCell ref="P236:P237"/>
    <mergeCell ref="Q236:Q237"/>
    <mergeCell ref="R236:R237"/>
    <mergeCell ref="S236:S237"/>
    <mergeCell ref="T236:T237"/>
    <mergeCell ref="U236:U237"/>
    <mergeCell ref="V236:V237"/>
    <mergeCell ref="W236:W237"/>
    <mergeCell ref="X236:X237"/>
    <mergeCell ref="Y236:Y237"/>
    <mergeCell ref="Z236:Z237"/>
    <mergeCell ref="AA236:AA237"/>
    <mergeCell ref="AB236:AB237"/>
    <mergeCell ref="AC236:AC237"/>
    <mergeCell ref="AD236:AD237"/>
    <mergeCell ref="AE236:AE237"/>
    <mergeCell ref="AF236:AF237"/>
    <mergeCell ref="AG236:AG237"/>
    <mergeCell ref="B252:B253"/>
    <mergeCell ref="C252:C253"/>
    <mergeCell ref="D252:D253"/>
    <mergeCell ref="E252:E253"/>
    <mergeCell ref="F252:F253"/>
    <mergeCell ref="G252:G253"/>
    <mergeCell ref="H252:H253"/>
    <mergeCell ref="I252:I253"/>
    <mergeCell ref="J252:J253"/>
    <mergeCell ref="K252:K253"/>
    <mergeCell ref="L252:L253"/>
    <mergeCell ref="M252:M253"/>
    <mergeCell ref="N252:N253"/>
    <mergeCell ref="O252:O253"/>
    <mergeCell ref="P252:P253"/>
    <mergeCell ref="Q252:Q253"/>
    <mergeCell ref="R252:R253"/>
    <mergeCell ref="S252:S253"/>
    <mergeCell ref="T252:T253"/>
    <mergeCell ref="U252:U253"/>
    <mergeCell ref="V252:V253"/>
    <mergeCell ref="W252:W253"/>
    <mergeCell ref="X252:X253"/>
    <mergeCell ref="Y252:Y253"/>
    <mergeCell ref="Z252:Z253"/>
    <mergeCell ref="AA252:AA253"/>
    <mergeCell ref="AB252:AB253"/>
    <mergeCell ref="AC252:AC253"/>
    <mergeCell ref="AD252:AD253"/>
    <mergeCell ref="AE252:AE253"/>
    <mergeCell ref="AF252:AF253"/>
    <mergeCell ref="AG252:AG253"/>
    <mergeCell ref="B254:B255"/>
    <mergeCell ref="C254:C255"/>
    <mergeCell ref="D254:D255"/>
    <mergeCell ref="E254:E255"/>
    <mergeCell ref="F254:F255"/>
    <mergeCell ref="G254:G255"/>
    <mergeCell ref="H254:H255"/>
    <mergeCell ref="I254:I255"/>
    <mergeCell ref="J254:J255"/>
    <mergeCell ref="K254:K255"/>
    <mergeCell ref="L254:L255"/>
    <mergeCell ref="M254:M255"/>
    <mergeCell ref="N254:N255"/>
    <mergeCell ref="O254:O255"/>
    <mergeCell ref="P254:P255"/>
    <mergeCell ref="Q254:Q255"/>
    <mergeCell ref="R254:R255"/>
    <mergeCell ref="S254:S255"/>
    <mergeCell ref="T254:T255"/>
    <mergeCell ref="U254:U255"/>
    <mergeCell ref="V254:V255"/>
    <mergeCell ref="W254:W255"/>
    <mergeCell ref="X254:X255"/>
    <mergeCell ref="Y254:Y255"/>
    <mergeCell ref="Z254:Z255"/>
    <mergeCell ref="AA254:AA255"/>
    <mergeCell ref="AB254:AB255"/>
    <mergeCell ref="AC254:AC255"/>
    <mergeCell ref="AD254:AD255"/>
    <mergeCell ref="AE254:AE255"/>
    <mergeCell ref="AF254:AF255"/>
    <mergeCell ref="AG254:AG255"/>
    <mergeCell ref="B256:B257"/>
    <mergeCell ref="C256:C257"/>
    <mergeCell ref="D256:D257"/>
    <mergeCell ref="E256:E257"/>
    <mergeCell ref="F256:F257"/>
    <mergeCell ref="G256:G257"/>
    <mergeCell ref="H256:H257"/>
    <mergeCell ref="I256:I257"/>
    <mergeCell ref="J256:J257"/>
    <mergeCell ref="K256:K257"/>
    <mergeCell ref="L256:L257"/>
    <mergeCell ref="M256:M257"/>
    <mergeCell ref="N256:N257"/>
    <mergeCell ref="O256:O257"/>
    <mergeCell ref="P256:P257"/>
    <mergeCell ref="Q256:Q257"/>
    <mergeCell ref="R256:R257"/>
    <mergeCell ref="S256:S257"/>
    <mergeCell ref="T256:T257"/>
    <mergeCell ref="U256:U257"/>
    <mergeCell ref="V256:V257"/>
    <mergeCell ref="W256:W257"/>
    <mergeCell ref="X256:X257"/>
    <mergeCell ref="Y256:Y257"/>
    <mergeCell ref="Z256:Z257"/>
    <mergeCell ref="AA256:AA257"/>
    <mergeCell ref="AB256:AB257"/>
    <mergeCell ref="AC256:AC257"/>
    <mergeCell ref="AD256:AD257"/>
    <mergeCell ref="AE256:AE257"/>
    <mergeCell ref="AF256:AF257"/>
    <mergeCell ref="AG256:AG257"/>
    <mergeCell ref="B272:B273"/>
    <mergeCell ref="C272:C273"/>
    <mergeCell ref="D272:D273"/>
    <mergeCell ref="E272:E273"/>
    <mergeCell ref="F272:F273"/>
    <mergeCell ref="G272:G273"/>
    <mergeCell ref="H272:H273"/>
    <mergeCell ref="I272:I273"/>
    <mergeCell ref="J272:J273"/>
    <mergeCell ref="K272:K273"/>
    <mergeCell ref="L272:L273"/>
    <mergeCell ref="M272:M273"/>
    <mergeCell ref="N272:N273"/>
    <mergeCell ref="O272:O273"/>
    <mergeCell ref="P272:P273"/>
    <mergeCell ref="Q272:Q273"/>
    <mergeCell ref="R272:R273"/>
    <mergeCell ref="S272:S273"/>
    <mergeCell ref="T272:T273"/>
    <mergeCell ref="U272:U273"/>
    <mergeCell ref="V272:V273"/>
    <mergeCell ref="W272:W273"/>
    <mergeCell ref="X272:X273"/>
    <mergeCell ref="Y272:Y273"/>
    <mergeCell ref="Z272:Z273"/>
    <mergeCell ref="AA272:AA273"/>
    <mergeCell ref="AB272:AB273"/>
    <mergeCell ref="AC272:AC273"/>
    <mergeCell ref="AD272:AD273"/>
    <mergeCell ref="AE272:AE273"/>
    <mergeCell ref="AF272:AF273"/>
    <mergeCell ref="AG272:AG273"/>
    <mergeCell ref="B274:B275"/>
    <mergeCell ref="C274:C275"/>
    <mergeCell ref="D274:D275"/>
    <mergeCell ref="E274:E275"/>
    <mergeCell ref="F274:F275"/>
    <mergeCell ref="G274:G275"/>
    <mergeCell ref="H274:H275"/>
    <mergeCell ref="I274:I275"/>
    <mergeCell ref="J274:J275"/>
    <mergeCell ref="K274:K275"/>
    <mergeCell ref="L274:L275"/>
    <mergeCell ref="M274:M275"/>
    <mergeCell ref="N274:N275"/>
    <mergeCell ref="O274:O275"/>
    <mergeCell ref="P274:P275"/>
    <mergeCell ref="Q274:Q275"/>
    <mergeCell ref="R274:R275"/>
    <mergeCell ref="S274:S275"/>
    <mergeCell ref="T274:T275"/>
    <mergeCell ref="U274:U275"/>
    <mergeCell ref="V274:V275"/>
    <mergeCell ref="W274:W275"/>
    <mergeCell ref="X274:X275"/>
    <mergeCell ref="Y274:Y275"/>
    <mergeCell ref="Z274:Z275"/>
    <mergeCell ref="AA274:AA275"/>
    <mergeCell ref="AB274:AB275"/>
    <mergeCell ref="AC274:AC275"/>
    <mergeCell ref="AD274:AD275"/>
    <mergeCell ref="AE274:AE275"/>
    <mergeCell ref="AF274:AF275"/>
    <mergeCell ref="AG274:AG275"/>
    <mergeCell ref="B276:B277"/>
    <mergeCell ref="C276:C277"/>
    <mergeCell ref="D276:D277"/>
    <mergeCell ref="E276:E277"/>
    <mergeCell ref="F276:F277"/>
    <mergeCell ref="G276:G277"/>
    <mergeCell ref="H276:H277"/>
    <mergeCell ref="I276:I277"/>
    <mergeCell ref="J276:J277"/>
    <mergeCell ref="K276:K277"/>
    <mergeCell ref="L276:L277"/>
    <mergeCell ref="M276:M277"/>
    <mergeCell ref="N276:N277"/>
    <mergeCell ref="O276:O277"/>
    <mergeCell ref="P276:P277"/>
    <mergeCell ref="Q276:Q277"/>
    <mergeCell ref="R276:R277"/>
    <mergeCell ref="S276:S277"/>
    <mergeCell ref="T276:T277"/>
    <mergeCell ref="U276:U277"/>
    <mergeCell ref="V276:V277"/>
    <mergeCell ref="W276:W277"/>
    <mergeCell ref="X276:X277"/>
    <mergeCell ref="Y276:Y277"/>
    <mergeCell ref="Z276:Z277"/>
    <mergeCell ref="AA276:AA277"/>
    <mergeCell ref="AB276:AB277"/>
    <mergeCell ref="AC276:AC277"/>
    <mergeCell ref="AD276:AD277"/>
    <mergeCell ref="AE276:AE277"/>
    <mergeCell ref="AF276:AF277"/>
    <mergeCell ref="AG276:AG277"/>
    <mergeCell ref="B292:B293"/>
    <mergeCell ref="C292:C293"/>
    <mergeCell ref="D292:D293"/>
    <mergeCell ref="E292:E293"/>
    <mergeCell ref="F292:F293"/>
    <mergeCell ref="G292:G293"/>
    <mergeCell ref="H292:H293"/>
    <mergeCell ref="I292:I293"/>
    <mergeCell ref="J292:J293"/>
    <mergeCell ref="K292:K293"/>
    <mergeCell ref="L292:L293"/>
    <mergeCell ref="M292:M293"/>
    <mergeCell ref="N292:N293"/>
    <mergeCell ref="O292:O293"/>
    <mergeCell ref="P292:P293"/>
    <mergeCell ref="Q292:Q293"/>
    <mergeCell ref="R292:R293"/>
    <mergeCell ref="S292:S293"/>
    <mergeCell ref="T292:T293"/>
    <mergeCell ref="U292:U293"/>
    <mergeCell ref="V292:V293"/>
    <mergeCell ref="W292:W293"/>
    <mergeCell ref="X292:X293"/>
    <mergeCell ref="Y292:Y293"/>
    <mergeCell ref="Z292:Z293"/>
    <mergeCell ref="AA292:AA293"/>
    <mergeCell ref="AB292:AB293"/>
    <mergeCell ref="AC292:AC293"/>
    <mergeCell ref="AD292:AD293"/>
    <mergeCell ref="AE292:AE293"/>
    <mergeCell ref="AF292:AF293"/>
    <mergeCell ref="AG292:AG293"/>
    <mergeCell ref="B294:B295"/>
    <mergeCell ref="C294:C295"/>
    <mergeCell ref="D294:D295"/>
    <mergeCell ref="E294:E295"/>
    <mergeCell ref="F294:F295"/>
    <mergeCell ref="G294:G295"/>
    <mergeCell ref="H294:H295"/>
    <mergeCell ref="I294:I295"/>
    <mergeCell ref="J294:J295"/>
    <mergeCell ref="K294:K295"/>
    <mergeCell ref="L294:L295"/>
    <mergeCell ref="M294:M295"/>
    <mergeCell ref="N294:N295"/>
    <mergeCell ref="O294:O295"/>
    <mergeCell ref="P294:P295"/>
    <mergeCell ref="Q294:Q295"/>
    <mergeCell ref="R294:R295"/>
    <mergeCell ref="S294:S295"/>
    <mergeCell ref="T294:T295"/>
    <mergeCell ref="U294:U295"/>
    <mergeCell ref="V294:V295"/>
    <mergeCell ref="W294:W295"/>
    <mergeCell ref="X294:X295"/>
    <mergeCell ref="Y294:Y295"/>
    <mergeCell ref="Z294:Z295"/>
    <mergeCell ref="AA294:AA295"/>
    <mergeCell ref="AB294:AB295"/>
    <mergeCell ref="AC294:AC295"/>
    <mergeCell ref="AD294:AD295"/>
    <mergeCell ref="AE294:AE295"/>
    <mergeCell ref="AF294:AF295"/>
    <mergeCell ref="AG294:AG295"/>
    <mergeCell ref="B296:B297"/>
    <mergeCell ref="C296:C297"/>
    <mergeCell ref="D296:D297"/>
    <mergeCell ref="E296:E297"/>
    <mergeCell ref="F296:F297"/>
    <mergeCell ref="G296:G297"/>
    <mergeCell ref="H296:H297"/>
    <mergeCell ref="I296:I297"/>
    <mergeCell ref="J296:J297"/>
    <mergeCell ref="K296:K297"/>
    <mergeCell ref="L296:L297"/>
    <mergeCell ref="M296:M297"/>
    <mergeCell ref="N296:N297"/>
    <mergeCell ref="O296:O297"/>
    <mergeCell ref="P296:P297"/>
    <mergeCell ref="Q296:Q297"/>
    <mergeCell ref="R296:R297"/>
    <mergeCell ref="S296:S297"/>
    <mergeCell ref="T296:T297"/>
    <mergeCell ref="U296:U297"/>
    <mergeCell ref="V296:V297"/>
    <mergeCell ref="W296:W297"/>
    <mergeCell ref="X296:X297"/>
    <mergeCell ref="Y296:Y297"/>
    <mergeCell ref="Z296:Z297"/>
    <mergeCell ref="AA296:AA297"/>
    <mergeCell ref="AB296:AB297"/>
    <mergeCell ref="AC296:AC297"/>
    <mergeCell ref="AD296:AD297"/>
    <mergeCell ref="AE296:AE297"/>
    <mergeCell ref="AF296:AF297"/>
    <mergeCell ref="AG296:AG297"/>
    <mergeCell ref="B312:B313"/>
    <mergeCell ref="C312:C313"/>
    <mergeCell ref="D312:D313"/>
    <mergeCell ref="E312:E313"/>
    <mergeCell ref="F312:F313"/>
    <mergeCell ref="G312:G313"/>
    <mergeCell ref="H312:H313"/>
    <mergeCell ref="I312:I313"/>
    <mergeCell ref="J312:J313"/>
    <mergeCell ref="K312:K313"/>
    <mergeCell ref="L312:L313"/>
    <mergeCell ref="M312:M313"/>
    <mergeCell ref="N312:N313"/>
    <mergeCell ref="O312:O313"/>
    <mergeCell ref="P312:P313"/>
    <mergeCell ref="Q312:Q313"/>
    <mergeCell ref="R312:R313"/>
    <mergeCell ref="S312:S313"/>
    <mergeCell ref="T312:T313"/>
    <mergeCell ref="U312:U313"/>
    <mergeCell ref="V312:V313"/>
    <mergeCell ref="W312:W313"/>
    <mergeCell ref="X312:X313"/>
    <mergeCell ref="Y312:Y313"/>
    <mergeCell ref="Z312:Z313"/>
    <mergeCell ref="AA312:AA313"/>
    <mergeCell ref="AB312:AB313"/>
    <mergeCell ref="AC312:AC313"/>
    <mergeCell ref="AD312:AD313"/>
    <mergeCell ref="AE312:AE313"/>
    <mergeCell ref="AF312:AF313"/>
    <mergeCell ref="AG312:AG313"/>
    <mergeCell ref="B314:B315"/>
    <mergeCell ref="C314:C315"/>
    <mergeCell ref="D314:D315"/>
    <mergeCell ref="E314:E315"/>
    <mergeCell ref="F314:F315"/>
    <mergeCell ref="G314:G315"/>
    <mergeCell ref="H314:H315"/>
    <mergeCell ref="I314:I315"/>
    <mergeCell ref="J314:J315"/>
    <mergeCell ref="K314:K315"/>
    <mergeCell ref="L314:L315"/>
    <mergeCell ref="M314:M315"/>
    <mergeCell ref="N314:N315"/>
    <mergeCell ref="O314:O315"/>
    <mergeCell ref="P314:P315"/>
    <mergeCell ref="Q314:Q315"/>
    <mergeCell ref="R314:R315"/>
    <mergeCell ref="S314:S315"/>
    <mergeCell ref="T314:T315"/>
    <mergeCell ref="U314:U315"/>
    <mergeCell ref="V314:V315"/>
    <mergeCell ref="W314:W315"/>
    <mergeCell ref="X314:X315"/>
    <mergeCell ref="Y314:Y315"/>
    <mergeCell ref="Z314:Z315"/>
    <mergeCell ref="AA314:AA315"/>
    <mergeCell ref="AB314:AB315"/>
    <mergeCell ref="AC314:AC315"/>
    <mergeCell ref="AD314:AD315"/>
    <mergeCell ref="AE314:AE315"/>
    <mergeCell ref="AF314:AF315"/>
    <mergeCell ref="AG314:AG315"/>
    <mergeCell ref="B316:B317"/>
    <mergeCell ref="C316:C317"/>
    <mergeCell ref="D316:D317"/>
    <mergeCell ref="E316:E317"/>
    <mergeCell ref="F316:F317"/>
    <mergeCell ref="G316:G317"/>
    <mergeCell ref="H316:H317"/>
    <mergeCell ref="I316:I317"/>
    <mergeCell ref="J316:J317"/>
    <mergeCell ref="K316:K317"/>
    <mergeCell ref="L316:L317"/>
    <mergeCell ref="M316:M317"/>
    <mergeCell ref="N316:N317"/>
    <mergeCell ref="O316:O317"/>
    <mergeCell ref="P316:P317"/>
    <mergeCell ref="Q316:Q317"/>
    <mergeCell ref="R316:R317"/>
    <mergeCell ref="S316:S317"/>
    <mergeCell ref="T316:T317"/>
    <mergeCell ref="U316:U317"/>
    <mergeCell ref="V316:V317"/>
    <mergeCell ref="W316:W317"/>
    <mergeCell ref="X316:X317"/>
    <mergeCell ref="Y316:Y317"/>
    <mergeCell ref="Z316:Z317"/>
    <mergeCell ref="AA316:AA317"/>
    <mergeCell ref="AB316:AB317"/>
    <mergeCell ref="AC316:AC317"/>
    <mergeCell ref="AD316:AD317"/>
    <mergeCell ref="AE316:AE317"/>
    <mergeCell ref="AF316:AF317"/>
    <mergeCell ref="AG316:AG317"/>
    <mergeCell ref="B332:B333"/>
    <mergeCell ref="C332:C333"/>
    <mergeCell ref="D332:D333"/>
    <mergeCell ref="E332:E333"/>
    <mergeCell ref="F332:F333"/>
    <mergeCell ref="G332:G333"/>
    <mergeCell ref="H332:H333"/>
    <mergeCell ref="I332:I333"/>
    <mergeCell ref="J332:J333"/>
    <mergeCell ref="K332:K333"/>
    <mergeCell ref="L332:L333"/>
    <mergeCell ref="M332:M333"/>
    <mergeCell ref="N332:N333"/>
    <mergeCell ref="O332:O333"/>
    <mergeCell ref="P332:P333"/>
    <mergeCell ref="Q332:Q333"/>
    <mergeCell ref="R332:R333"/>
    <mergeCell ref="S332:S333"/>
    <mergeCell ref="T332:T333"/>
    <mergeCell ref="U332:U333"/>
    <mergeCell ref="V332:V333"/>
    <mergeCell ref="W332:W333"/>
    <mergeCell ref="X332:X333"/>
    <mergeCell ref="Y332:Y333"/>
    <mergeCell ref="Z332:Z333"/>
    <mergeCell ref="AA332:AA333"/>
    <mergeCell ref="AB332:AB333"/>
    <mergeCell ref="AC332:AC333"/>
    <mergeCell ref="AD332:AD333"/>
    <mergeCell ref="AE332:AE333"/>
    <mergeCell ref="AF332:AF333"/>
    <mergeCell ref="AG332:AG333"/>
    <mergeCell ref="B334:B335"/>
    <mergeCell ref="C334:C335"/>
    <mergeCell ref="D334:D335"/>
    <mergeCell ref="E334:E335"/>
    <mergeCell ref="F334:F335"/>
    <mergeCell ref="G334:G335"/>
    <mergeCell ref="H334:H335"/>
    <mergeCell ref="I334:I335"/>
    <mergeCell ref="J334:J335"/>
    <mergeCell ref="K334:K335"/>
    <mergeCell ref="L334:L335"/>
    <mergeCell ref="M334:M335"/>
    <mergeCell ref="N334:N335"/>
    <mergeCell ref="O334:O335"/>
    <mergeCell ref="P334:P335"/>
    <mergeCell ref="Q334:Q335"/>
    <mergeCell ref="R334:R335"/>
    <mergeCell ref="S334:S335"/>
    <mergeCell ref="T334:T335"/>
    <mergeCell ref="U334:U335"/>
    <mergeCell ref="V334:V335"/>
    <mergeCell ref="W334:W335"/>
    <mergeCell ref="X334:X335"/>
    <mergeCell ref="Y334:Y335"/>
    <mergeCell ref="Z334:Z335"/>
    <mergeCell ref="AA334:AA335"/>
    <mergeCell ref="AB334:AB335"/>
    <mergeCell ref="AC334:AC335"/>
    <mergeCell ref="AD334:AD335"/>
    <mergeCell ref="AE334:AE335"/>
    <mergeCell ref="AF334:AF335"/>
    <mergeCell ref="AG334:AG335"/>
    <mergeCell ref="B336:B337"/>
    <mergeCell ref="C336:C337"/>
    <mergeCell ref="D336:D337"/>
    <mergeCell ref="E336:E337"/>
    <mergeCell ref="F336:F337"/>
    <mergeCell ref="G336:G337"/>
    <mergeCell ref="H336:H337"/>
    <mergeCell ref="I336:I337"/>
    <mergeCell ref="J336:J337"/>
    <mergeCell ref="K336:K337"/>
    <mergeCell ref="L336:L337"/>
    <mergeCell ref="M336:M337"/>
    <mergeCell ref="N336:N337"/>
    <mergeCell ref="O336:O337"/>
    <mergeCell ref="P336:P337"/>
    <mergeCell ref="Q336:Q337"/>
    <mergeCell ref="R336:R337"/>
    <mergeCell ref="S336:S337"/>
    <mergeCell ref="T336:T337"/>
    <mergeCell ref="U336:U337"/>
    <mergeCell ref="V336:V337"/>
    <mergeCell ref="W336:W337"/>
    <mergeCell ref="X336:X337"/>
    <mergeCell ref="Y336:Y337"/>
    <mergeCell ref="Z336:Z337"/>
    <mergeCell ref="AA336:AA337"/>
    <mergeCell ref="AB336:AB337"/>
    <mergeCell ref="AC336:AC337"/>
    <mergeCell ref="AD336:AD337"/>
    <mergeCell ref="AE336:AE337"/>
    <mergeCell ref="AF336:AF337"/>
    <mergeCell ref="AG336:AG337"/>
    <mergeCell ref="B352:B353"/>
    <mergeCell ref="C352:C353"/>
    <mergeCell ref="D352:D353"/>
    <mergeCell ref="E352:E353"/>
    <mergeCell ref="F352:F353"/>
    <mergeCell ref="G352:G353"/>
    <mergeCell ref="H352:H353"/>
    <mergeCell ref="I352:I353"/>
    <mergeCell ref="J352:J353"/>
    <mergeCell ref="K352:K353"/>
    <mergeCell ref="L352:L353"/>
    <mergeCell ref="M352:M353"/>
    <mergeCell ref="N352:N353"/>
    <mergeCell ref="O352:O353"/>
    <mergeCell ref="P352:P353"/>
    <mergeCell ref="Q352:Q353"/>
    <mergeCell ref="R352:R353"/>
    <mergeCell ref="S352:S353"/>
    <mergeCell ref="T352:T353"/>
    <mergeCell ref="U352:U353"/>
    <mergeCell ref="V352:V353"/>
    <mergeCell ref="W352:W353"/>
    <mergeCell ref="X352:X353"/>
    <mergeCell ref="Y352:Y353"/>
    <mergeCell ref="Z352:Z353"/>
    <mergeCell ref="AA352:AA353"/>
    <mergeCell ref="AB352:AB353"/>
    <mergeCell ref="AC352:AC353"/>
    <mergeCell ref="AD352:AD353"/>
    <mergeCell ref="AE352:AE353"/>
    <mergeCell ref="AF352:AF353"/>
    <mergeCell ref="AG352:AG353"/>
    <mergeCell ref="B354:B355"/>
    <mergeCell ref="C354:C355"/>
    <mergeCell ref="D354:D355"/>
    <mergeCell ref="E354:E355"/>
    <mergeCell ref="F354:F355"/>
    <mergeCell ref="G354:G355"/>
    <mergeCell ref="H354:H355"/>
    <mergeCell ref="I354:I355"/>
    <mergeCell ref="J354:J355"/>
    <mergeCell ref="K354:K355"/>
    <mergeCell ref="L354:L355"/>
    <mergeCell ref="M354:M355"/>
    <mergeCell ref="N354:N355"/>
    <mergeCell ref="O354:O355"/>
    <mergeCell ref="P354:P355"/>
    <mergeCell ref="Q354:Q355"/>
    <mergeCell ref="R354:R355"/>
    <mergeCell ref="S354:S355"/>
    <mergeCell ref="T354:T355"/>
    <mergeCell ref="U354:U355"/>
    <mergeCell ref="V354:V355"/>
    <mergeCell ref="W354:W355"/>
    <mergeCell ref="X354:X355"/>
    <mergeCell ref="Y354:Y355"/>
    <mergeCell ref="Z354:Z355"/>
    <mergeCell ref="AA354:AA355"/>
    <mergeCell ref="AB354:AB355"/>
    <mergeCell ref="AC354:AC355"/>
    <mergeCell ref="AD354:AD355"/>
    <mergeCell ref="AE354:AE355"/>
    <mergeCell ref="AF354:AF355"/>
    <mergeCell ref="AG354:AG355"/>
    <mergeCell ref="B356:B357"/>
    <mergeCell ref="C356:C357"/>
    <mergeCell ref="D356:D357"/>
    <mergeCell ref="E356:E357"/>
    <mergeCell ref="F356:F357"/>
    <mergeCell ref="G356:G357"/>
    <mergeCell ref="H356:H357"/>
    <mergeCell ref="I356:I357"/>
    <mergeCell ref="J356:J357"/>
    <mergeCell ref="K356:K357"/>
    <mergeCell ref="L356:L357"/>
    <mergeCell ref="M356:M357"/>
    <mergeCell ref="N356:N357"/>
    <mergeCell ref="O356:O357"/>
    <mergeCell ref="P356:P357"/>
    <mergeCell ref="Q356:Q357"/>
    <mergeCell ref="R356:R357"/>
    <mergeCell ref="S356:S357"/>
    <mergeCell ref="T356:T357"/>
    <mergeCell ref="U356:U357"/>
    <mergeCell ref="V356:V357"/>
    <mergeCell ref="W356:W357"/>
    <mergeCell ref="X356:X357"/>
    <mergeCell ref="Y356:Y357"/>
    <mergeCell ref="Z356:Z357"/>
    <mergeCell ref="AA356:AA357"/>
    <mergeCell ref="AB356:AB357"/>
    <mergeCell ref="AC356:AC357"/>
    <mergeCell ref="AD356:AD357"/>
    <mergeCell ref="AE356:AE357"/>
    <mergeCell ref="AF356:AF357"/>
    <mergeCell ref="AG356:AG357"/>
    <mergeCell ref="B372:B373"/>
    <mergeCell ref="C372:C373"/>
    <mergeCell ref="D372:D373"/>
    <mergeCell ref="E372:E373"/>
    <mergeCell ref="F372:F373"/>
    <mergeCell ref="G372:G373"/>
    <mergeCell ref="H372:H373"/>
    <mergeCell ref="I372:I373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R372:R373"/>
    <mergeCell ref="S372:S373"/>
    <mergeCell ref="T372:T373"/>
    <mergeCell ref="U372:U373"/>
    <mergeCell ref="V372:V373"/>
    <mergeCell ref="W372:W373"/>
    <mergeCell ref="X372:X373"/>
    <mergeCell ref="Y372:Y373"/>
    <mergeCell ref="Z372:Z373"/>
    <mergeCell ref="AA372:AA373"/>
    <mergeCell ref="AB372:AB373"/>
    <mergeCell ref="AC372:AC373"/>
    <mergeCell ref="AD372:AD373"/>
    <mergeCell ref="AE372:AE373"/>
    <mergeCell ref="AF372:AF373"/>
    <mergeCell ref="AG372:AG373"/>
    <mergeCell ref="B374:B375"/>
    <mergeCell ref="C374:C375"/>
    <mergeCell ref="D374:D375"/>
    <mergeCell ref="E374:E375"/>
    <mergeCell ref="F374:F375"/>
    <mergeCell ref="G374:G375"/>
    <mergeCell ref="H374:H375"/>
    <mergeCell ref="I374:I375"/>
    <mergeCell ref="J374:J375"/>
    <mergeCell ref="K374:K375"/>
    <mergeCell ref="L374:L375"/>
    <mergeCell ref="M374:M375"/>
    <mergeCell ref="N374:N375"/>
    <mergeCell ref="O374:O375"/>
    <mergeCell ref="P374:P375"/>
    <mergeCell ref="Q374:Q375"/>
    <mergeCell ref="R374:R375"/>
    <mergeCell ref="S374:S375"/>
    <mergeCell ref="T374:T375"/>
    <mergeCell ref="U374:U375"/>
    <mergeCell ref="V374:V375"/>
    <mergeCell ref="W374:W375"/>
    <mergeCell ref="X374:X375"/>
    <mergeCell ref="Y374:Y375"/>
    <mergeCell ref="Z374:Z375"/>
    <mergeCell ref="AA374:AA375"/>
    <mergeCell ref="AB374:AB375"/>
    <mergeCell ref="AC374:AC375"/>
    <mergeCell ref="AD374:AD375"/>
    <mergeCell ref="AE374:AE375"/>
    <mergeCell ref="AF374:AF375"/>
    <mergeCell ref="AG374:AG375"/>
    <mergeCell ref="B376:B377"/>
    <mergeCell ref="C376:C377"/>
    <mergeCell ref="D376:D377"/>
    <mergeCell ref="E376:E377"/>
    <mergeCell ref="F376:F377"/>
    <mergeCell ref="G376:G377"/>
    <mergeCell ref="H376:H377"/>
    <mergeCell ref="I376:I377"/>
    <mergeCell ref="J376:J377"/>
    <mergeCell ref="K376:K377"/>
    <mergeCell ref="L376:L377"/>
    <mergeCell ref="M376:M377"/>
    <mergeCell ref="N376:N377"/>
    <mergeCell ref="O376:O377"/>
    <mergeCell ref="P376:P377"/>
    <mergeCell ref="Q376:Q377"/>
    <mergeCell ref="R376:R377"/>
    <mergeCell ref="S376:S377"/>
    <mergeCell ref="T376:T377"/>
    <mergeCell ref="U376:U377"/>
    <mergeCell ref="V376:V377"/>
    <mergeCell ref="W376:W377"/>
    <mergeCell ref="X376:X377"/>
    <mergeCell ref="Y376:Y377"/>
    <mergeCell ref="Z376:Z377"/>
    <mergeCell ref="AA376:AA377"/>
    <mergeCell ref="AB376:AB377"/>
    <mergeCell ref="AC376:AC377"/>
    <mergeCell ref="AD376:AD377"/>
    <mergeCell ref="AE376:AE377"/>
    <mergeCell ref="AF376:AF377"/>
    <mergeCell ref="AG376:AG377"/>
    <mergeCell ref="B392:B393"/>
    <mergeCell ref="C392:C393"/>
    <mergeCell ref="D392:D393"/>
    <mergeCell ref="E392:E393"/>
    <mergeCell ref="F392:F393"/>
    <mergeCell ref="G392:G393"/>
    <mergeCell ref="H392:H393"/>
    <mergeCell ref="I392:I393"/>
    <mergeCell ref="J392:J393"/>
    <mergeCell ref="K392:K393"/>
    <mergeCell ref="L392:L393"/>
    <mergeCell ref="M392:M393"/>
    <mergeCell ref="N392:N393"/>
    <mergeCell ref="O392:O393"/>
    <mergeCell ref="P392:P393"/>
    <mergeCell ref="Q392:Q393"/>
    <mergeCell ref="R392:R393"/>
    <mergeCell ref="S392:S393"/>
    <mergeCell ref="T392:T393"/>
    <mergeCell ref="U392:U393"/>
    <mergeCell ref="V392:V393"/>
    <mergeCell ref="W392:W393"/>
    <mergeCell ref="X392:X393"/>
    <mergeCell ref="Y392:Y393"/>
    <mergeCell ref="Z392:Z393"/>
    <mergeCell ref="AA392:AA393"/>
    <mergeCell ref="AB392:AB393"/>
    <mergeCell ref="AC392:AC393"/>
    <mergeCell ref="AD392:AD393"/>
    <mergeCell ref="AE392:AE393"/>
    <mergeCell ref="AF392:AF393"/>
    <mergeCell ref="AG392:AG393"/>
    <mergeCell ref="B394:B395"/>
    <mergeCell ref="C394:C395"/>
    <mergeCell ref="D394:D395"/>
    <mergeCell ref="E394:E395"/>
    <mergeCell ref="F394:F395"/>
    <mergeCell ref="G394:G395"/>
    <mergeCell ref="H394:H395"/>
    <mergeCell ref="I394:I395"/>
    <mergeCell ref="J394:J395"/>
    <mergeCell ref="K394:K395"/>
    <mergeCell ref="L394:L395"/>
    <mergeCell ref="M394:M395"/>
    <mergeCell ref="N394:N395"/>
    <mergeCell ref="O394:O395"/>
    <mergeCell ref="P394:P395"/>
    <mergeCell ref="Q394:Q395"/>
    <mergeCell ref="R394:R395"/>
    <mergeCell ref="S394:S395"/>
    <mergeCell ref="T394:T395"/>
    <mergeCell ref="U394:U395"/>
    <mergeCell ref="V394:V395"/>
    <mergeCell ref="W394:W395"/>
    <mergeCell ref="X394:X395"/>
    <mergeCell ref="Y394:Y395"/>
    <mergeCell ref="Z394:Z395"/>
    <mergeCell ref="AA394:AA395"/>
    <mergeCell ref="AB394:AB395"/>
    <mergeCell ref="AC394:AC395"/>
    <mergeCell ref="AD394:AD395"/>
    <mergeCell ref="AE394:AE395"/>
    <mergeCell ref="AF394:AF395"/>
    <mergeCell ref="AG394:AG395"/>
    <mergeCell ref="B396:B397"/>
    <mergeCell ref="C396:C397"/>
    <mergeCell ref="D396:D397"/>
    <mergeCell ref="E396:E397"/>
    <mergeCell ref="F396:F397"/>
    <mergeCell ref="G396:G397"/>
    <mergeCell ref="H396:H397"/>
    <mergeCell ref="I396:I397"/>
    <mergeCell ref="J396:J397"/>
    <mergeCell ref="K396:K397"/>
    <mergeCell ref="L396:L397"/>
    <mergeCell ref="M396:M397"/>
    <mergeCell ref="N396:N397"/>
    <mergeCell ref="O396:O397"/>
    <mergeCell ref="P396:P397"/>
    <mergeCell ref="Q396:Q397"/>
    <mergeCell ref="R396:R397"/>
    <mergeCell ref="S396:S397"/>
    <mergeCell ref="T396:T397"/>
    <mergeCell ref="U396:U397"/>
    <mergeCell ref="V396:V397"/>
    <mergeCell ref="W396:W397"/>
    <mergeCell ref="X396:X397"/>
    <mergeCell ref="Y396:Y397"/>
    <mergeCell ref="Z396:Z397"/>
    <mergeCell ref="AA396:AA397"/>
    <mergeCell ref="AB396:AB397"/>
    <mergeCell ref="AC396:AC397"/>
    <mergeCell ref="AD396:AD397"/>
    <mergeCell ref="AE396:AE397"/>
    <mergeCell ref="AF396:AF397"/>
    <mergeCell ref="AG396:AG397"/>
    <mergeCell ref="B412:B413"/>
    <mergeCell ref="C412:C413"/>
    <mergeCell ref="D412:D413"/>
    <mergeCell ref="E412:E413"/>
    <mergeCell ref="F412:F413"/>
    <mergeCell ref="G412:G413"/>
    <mergeCell ref="H412:H413"/>
    <mergeCell ref="I412:I413"/>
    <mergeCell ref="J412:J413"/>
    <mergeCell ref="K412:K413"/>
    <mergeCell ref="L412:L413"/>
    <mergeCell ref="M412:M413"/>
    <mergeCell ref="N412:N413"/>
    <mergeCell ref="O412:O413"/>
    <mergeCell ref="P412:P413"/>
    <mergeCell ref="Q412:Q413"/>
    <mergeCell ref="R412:R413"/>
    <mergeCell ref="S412:S413"/>
    <mergeCell ref="T412:T413"/>
    <mergeCell ref="U412:U413"/>
    <mergeCell ref="V412:V413"/>
    <mergeCell ref="W412:W413"/>
    <mergeCell ref="X412:X413"/>
    <mergeCell ref="Y412:Y413"/>
    <mergeCell ref="Z412:Z413"/>
    <mergeCell ref="AA412:AA413"/>
    <mergeCell ref="AB412:AB413"/>
    <mergeCell ref="AC412:AC413"/>
    <mergeCell ref="AD412:AD413"/>
    <mergeCell ref="AE412:AE413"/>
    <mergeCell ref="AF412:AF413"/>
    <mergeCell ref="AG412:AG413"/>
    <mergeCell ref="B414:B415"/>
    <mergeCell ref="C414:C415"/>
    <mergeCell ref="D414:D415"/>
    <mergeCell ref="E414:E415"/>
    <mergeCell ref="F414:F415"/>
    <mergeCell ref="G414:G415"/>
    <mergeCell ref="H414:H415"/>
    <mergeCell ref="I414:I415"/>
    <mergeCell ref="J414:J415"/>
    <mergeCell ref="K414:K415"/>
    <mergeCell ref="L414:L415"/>
    <mergeCell ref="M414:M415"/>
    <mergeCell ref="N414:N415"/>
    <mergeCell ref="O414:O415"/>
    <mergeCell ref="P414:P415"/>
    <mergeCell ref="Q414:Q415"/>
    <mergeCell ref="R414:R415"/>
    <mergeCell ref="S414:S415"/>
    <mergeCell ref="T414:T415"/>
    <mergeCell ref="U414:U415"/>
    <mergeCell ref="V414:V415"/>
    <mergeCell ref="W414:W415"/>
    <mergeCell ref="X414:X415"/>
    <mergeCell ref="Y414:Y415"/>
    <mergeCell ref="Z414:Z415"/>
    <mergeCell ref="AA414:AA415"/>
    <mergeCell ref="AB414:AB415"/>
    <mergeCell ref="AC414:AC415"/>
    <mergeCell ref="AD414:AD415"/>
    <mergeCell ref="AE414:AE415"/>
    <mergeCell ref="AF414:AF415"/>
    <mergeCell ref="AG414:AG415"/>
    <mergeCell ref="B416:B417"/>
    <mergeCell ref="C416:C417"/>
    <mergeCell ref="D416:D417"/>
    <mergeCell ref="E416:E417"/>
    <mergeCell ref="F416:F417"/>
    <mergeCell ref="G416:G417"/>
    <mergeCell ref="H416:H417"/>
    <mergeCell ref="I416:I417"/>
    <mergeCell ref="J416:J417"/>
    <mergeCell ref="K416:K417"/>
    <mergeCell ref="L416:L417"/>
    <mergeCell ref="M416:M417"/>
    <mergeCell ref="N416:N417"/>
    <mergeCell ref="O416:O417"/>
    <mergeCell ref="P416:P417"/>
    <mergeCell ref="Q416:Q417"/>
    <mergeCell ref="R416:R417"/>
    <mergeCell ref="S416:S417"/>
    <mergeCell ref="T416:T417"/>
    <mergeCell ref="U416:U417"/>
    <mergeCell ref="V416:V417"/>
    <mergeCell ref="W416:W417"/>
    <mergeCell ref="X416:X417"/>
    <mergeCell ref="Y416:Y417"/>
    <mergeCell ref="Z416:Z417"/>
    <mergeCell ref="AA416:AA417"/>
    <mergeCell ref="AB416:AB417"/>
    <mergeCell ref="AC416:AC417"/>
    <mergeCell ref="AD416:AD417"/>
    <mergeCell ref="AE416:AE417"/>
    <mergeCell ref="AF416:AF417"/>
    <mergeCell ref="AG416:AG417"/>
  </mergeCells>
  <phoneticPr fontId="2"/>
  <conditionalFormatting sqref="AE34:AF37">
    <cfRule type="cellIs" dxfId="1463" priority="2" operator="equal">
      <formula>"休"</formula>
    </cfRule>
    <cfRule type="cellIs" dxfId="1462" priority="1" operator="equal">
      <formula>"雨"</formula>
    </cfRule>
  </conditionalFormatting>
  <conditionalFormatting sqref="X34:Y37">
    <cfRule type="cellIs" dxfId="1461" priority="4" operator="equal">
      <formula>"休"</formula>
    </cfRule>
    <cfRule type="cellIs" dxfId="1460" priority="3" operator="equal">
      <formula>"雨"</formula>
    </cfRule>
  </conditionalFormatting>
  <conditionalFormatting sqref="Q34:R37">
    <cfRule type="cellIs" dxfId="1459" priority="6" operator="equal">
      <formula>"休"</formula>
    </cfRule>
    <cfRule type="cellIs" dxfId="1458" priority="5" operator="equal">
      <formula>"雨"</formula>
    </cfRule>
  </conditionalFormatting>
  <conditionalFormatting sqref="J34:K37">
    <cfRule type="cellIs" dxfId="1457" priority="8" operator="equal">
      <formula>"休"</formula>
    </cfRule>
    <cfRule type="cellIs" dxfId="1456" priority="7" operator="equal">
      <formula>"雨"</formula>
    </cfRule>
  </conditionalFormatting>
  <conditionalFormatting sqref="C10:AG10">
    <cfRule type="expression" dxfId="1455" priority="71">
      <formula>OR(C10=0,C10=C10-DAY(C10)-WEEKDAY(C10-DAY(C10)-5,3)+7*2)</formula>
    </cfRule>
    <cfRule type="expression" dxfId="1454" priority="48">
      <formula>OR(C10=0,C10=C10-DAY(C10)-WEEKDAY(C10-DAY(C10)-6,3)+7*4)</formula>
    </cfRule>
    <cfRule type="expression" dxfId="1453" priority="216">
      <formula>OR(C10=0,C10=C10-DAY(C10)-WEEKDAY(C10-DAY(C10)-5,3)+7*4)</formula>
    </cfRule>
    <cfRule type="expression" dxfId="1452" priority="49">
      <formula>OR(C10=0,C10=C10-DAY(C10)-WEEKDAY(C10-DAY(C10)-6,3)+7*2)</formula>
    </cfRule>
  </conditionalFormatting>
  <conditionalFormatting sqref="C10:AG11">
    <cfRule type="expression" dxfId="1451" priority="261">
      <formula>WEEKDAY(C$10)=1</formula>
    </cfRule>
    <cfRule type="expression" dxfId="1450" priority="260">
      <formula>WEEKDAY(C$10)=7</formula>
    </cfRule>
  </conditionalFormatting>
  <conditionalFormatting sqref="C12:AG13">
    <cfRule type="cellIs" dxfId="1449" priority="217" operator="equal">
      <formula>"中止,夏休,冬休"</formula>
    </cfRule>
  </conditionalFormatting>
  <conditionalFormatting sqref="C14:AG17">
    <cfRule type="cellIs" dxfId="1448" priority="137" operator="equal">
      <formula>"休"</formula>
    </cfRule>
    <cfRule type="cellIs" dxfId="1447" priority="136" operator="equal">
      <formula>"雨"</formula>
    </cfRule>
  </conditionalFormatting>
  <conditionalFormatting sqref="C30:AG30">
    <cfRule type="expression" dxfId="1446" priority="218">
      <formula>OR(C30=0,C30=C30-DAY(C30)-WEEKDAY(C30-DAY(C30)-5,3)+7*4)</formula>
    </cfRule>
    <cfRule type="expression" dxfId="1445" priority="70">
      <formula>OR(C30=0,C30=C30-DAY(C30)-WEEKDAY(C30-DAY(C30)-5,3)+7*2)</formula>
    </cfRule>
    <cfRule type="expression" dxfId="1444" priority="47">
      <formula>OR(C30=0,C30=C30-DAY(C30)-WEEKDAY(C30-DAY(C30)-6,3)+7*4)</formula>
    </cfRule>
    <cfRule type="expression" dxfId="1443" priority="50">
      <formula>OR(C30=0,C30=C30-DAY(C30)-WEEKDAY(C30-DAY(C30)-6,3)+7*2)</formula>
    </cfRule>
  </conditionalFormatting>
  <conditionalFormatting sqref="C30:AG31">
    <cfRule type="expression" dxfId="1442" priority="259">
      <formula>WEEKDAY(C$30)=1</formula>
    </cfRule>
    <cfRule type="expression" dxfId="1441" priority="258">
      <formula>WEEKDAY(C$30)=7</formula>
    </cfRule>
  </conditionalFormatting>
  <conditionalFormatting sqref="C32:AG33">
    <cfRule type="cellIs" dxfId="1440" priority="215" operator="equal">
      <formula>"中止,夏休,冬休"</formula>
    </cfRule>
  </conditionalFormatting>
  <conditionalFormatting sqref="AG34:AG37 Z34:AD37 S34:W37 L34:P37 C34:I37">
    <cfRule type="cellIs" dxfId="1439" priority="138" operator="equal">
      <formula>"雨"</formula>
    </cfRule>
    <cfRule type="cellIs" dxfId="1438" priority="139" operator="equal">
      <formula>"休"</formula>
    </cfRule>
  </conditionalFormatting>
  <conditionalFormatting sqref="C50:AG50">
    <cfRule type="expression" dxfId="1437" priority="69">
      <formula>OR(C50=0,C50=C50-DAY(C50)-WEEKDAY(C50-DAY(C50)-5,3)+7*2)</formula>
    </cfRule>
    <cfRule type="expression" dxfId="1436" priority="219">
      <formula>OR(C50=0,C50=C50-DAY(C50)-WEEKDAY(C50-DAY(C50)-5,3)+7*4)</formula>
    </cfRule>
    <cfRule type="expression" dxfId="1435" priority="45">
      <formula>OR(C50=0,C50=C50-DAY(C50)-WEEKDAY(C50-DAY(C50)-6,3)+7*4)</formula>
    </cfRule>
    <cfRule type="expression" dxfId="1434" priority="46">
      <formula>OR(C50=0,C50=C50-DAY(C50)-WEEKDAY(C50-DAY(C50)-6,3)+7*2)</formula>
    </cfRule>
  </conditionalFormatting>
  <conditionalFormatting sqref="C50:AG51">
    <cfRule type="expression" dxfId="1433" priority="256">
      <formula>WEEKDAY(C$50)=7</formula>
    </cfRule>
    <cfRule type="expression" dxfId="1432" priority="257">
      <formula>WEEKDAY(C$50)=1</formula>
    </cfRule>
  </conditionalFormatting>
  <conditionalFormatting sqref="C52:AG53">
    <cfRule type="cellIs" dxfId="1431" priority="214" operator="equal">
      <formula>"中止,夏休,冬休"</formula>
    </cfRule>
  </conditionalFormatting>
  <conditionalFormatting sqref="C54:AG57">
    <cfRule type="cellIs" dxfId="1430" priority="141" operator="equal">
      <formula>"休"</formula>
    </cfRule>
    <cfRule type="cellIs" dxfId="1429" priority="140" operator="equal">
      <formula>"雨"</formula>
    </cfRule>
  </conditionalFormatting>
  <conditionalFormatting sqref="C70:AG70">
    <cfRule type="expression" dxfId="1428" priority="68">
      <formula>OR(C70=0,C70=C70-DAY(C70)-WEEKDAY(C70-DAY(C70)-5,3)+7*2)</formula>
    </cfRule>
    <cfRule type="expression" dxfId="1427" priority="44">
      <formula>OR(C70=0,C70=C70-DAY(C70)-WEEKDAY(C70-DAY(C70)-6,3)+7*2)</formula>
    </cfRule>
    <cfRule type="expression" dxfId="1426" priority="212">
      <formula>OR(C70=0,C70=C70-DAY(C70)-WEEKDAY(C70-DAY(C70)-5,3)+7*4)</formula>
    </cfRule>
    <cfRule type="expression" dxfId="1425" priority="43">
      <formula>OR(C70=0,C70=C70-DAY(C70)-WEEKDAY(C70-DAY(C70)-6,3)+7*4)</formula>
    </cfRule>
  </conditionalFormatting>
  <conditionalFormatting sqref="C70:AG71">
    <cfRule type="expression" dxfId="1424" priority="254">
      <formula>WEEKDAY(C$70)=7</formula>
    </cfRule>
    <cfRule type="expression" dxfId="1423" priority="255">
      <formula>WEEKDAY(C$70)=1</formula>
    </cfRule>
  </conditionalFormatting>
  <conditionalFormatting sqref="C72:AG73">
    <cfRule type="cellIs" dxfId="1422" priority="213" operator="equal">
      <formula>"中止,夏休,冬休"</formula>
    </cfRule>
  </conditionalFormatting>
  <conditionalFormatting sqref="C74:AG77">
    <cfRule type="cellIs" dxfId="1421" priority="143" operator="equal">
      <formula>"休"</formula>
    </cfRule>
    <cfRule type="cellIs" dxfId="1420" priority="142" operator="equal">
      <formula>"雨"</formula>
    </cfRule>
  </conditionalFormatting>
  <conditionalFormatting sqref="C90:AG90">
    <cfRule type="expression" dxfId="1419" priority="210">
      <formula>OR(C90=0,C90=C90-DAY(C90)-WEEKDAY(C90-DAY(C90)-5,3)+7*4)</formula>
    </cfRule>
    <cfRule type="expression" dxfId="1418" priority="41">
      <formula>OR(C90=0,C90=C90-DAY(C90)-WEEKDAY(C90-DAY(C90)-6,3)+7*4)</formula>
    </cfRule>
    <cfRule type="expression" dxfId="1417" priority="42">
      <formula>OR(C90=0,C90=C90-DAY(C90)-WEEKDAY(C90-DAY(C90)-6,3)+7*2)</formula>
    </cfRule>
    <cfRule type="expression" dxfId="1416" priority="67">
      <formula>OR(C90=0,C90=C90-DAY(C90)-WEEKDAY(C90-DAY(C90)-5,3)+7*2)</formula>
    </cfRule>
  </conditionalFormatting>
  <conditionalFormatting sqref="C90:AG91">
    <cfRule type="expression" dxfId="1415" priority="253">
      <formula>WEEKDAY(C$90)=1</formula>
    </cfRule>
    <cfRule type="expression" dxfId="1414" priority="252">
      <formula>WEEKDAY(C$90)=7</formula>
    </cfRule>
  </conditionalFormatting>
  <conditionalFormatting sqref="C92:AG93">
    <cfRule type="cellIs" dxfId="1413" priority="211" operator="equal">
      <formula>"中止,夏休,冬休"</formula>
    </cfRule>
  </conditionalFormatting>
  <conditionalFormatting sqref="C94:AG97">
    <cfRule type="cellIs" dxfId="1412" priority="145" operator="equal">
      <formula>"休"</formula>
    </cfRule>
    <cfRule type="cellIs" dxfId="1411" priority="144" operator="equal">
      <formula>"雨"</formula>
    </cfRule>
  </conditionalFormatting>
  <conditionalFormatting sqref="C110:AG110">
    <cfRule type="expression" dxfId="1410" priority="66">
      <formula>OR(C110=0,C110=C110-DAY(C110)-WEEKDAY(C110-DAY(C110)-5,3)+7*2)</formula>
    </cfRule>
    <cfRule type="expression" dxfId="1409" priority="39">
      <formula>OR(C110=0,C110=C110-DAY(C110)-WEEKDAY(C110-DAY(C110)-6,3)+7*4)</formula>
    </cfRule>
    <cfRule type="expression" dxfId="1408" priority="40">
      <formula>OR(C110=0,C110=C110-DAY(C110)-WEEKDAY(C110-DAY(C110)-6,3)+7*2)</formula>
    </cfRule>
    <cfRule type="expression" dxfId="1407" priority="208">
      <formula>OR(C110=0,C110=C110-DAY(C110)-WEEKDAY(C110-DAY(C110)-5,3)+7*4)</formula>
    </cfRule>
  </conditionalFormatting>
  <conditionalFormatting sqref="C110:AG111">
    <cfRule type="expression" dxfId="1406" priority="250">
      <formula>WEEKDAY(C$110)=7</formula>
    </cfRule>
    <cfRule type="expression" dxfId="1405" priority="251">
      <formula>WEEKDAY(C$110)=1</formula>
    </cfRule>
  </conditionalFormatting>
  <conditionalFormatting sqref="C112:AG113">
    <cfRule type="cellIs" dxfId="1404" priority="209" operator="equal">
      <formula>"中止,夏休,冬休"</formula>
    </cfRule>
  </conditionalFormatting>
  <conditionalFormatting sqref="C114:AG117">
    <cfRule type="cellIs" dxfId="1403" priority="146" operator="equal">
      <formula>"雨"</formula>
    </cfRule>
    <cfRule type="cellIs" dxfId="1402" priority="147" operator="equal">
      <formula>"休"</formula>
    </cfRule>
  </conditionalFormatting>
  <conditionalFormatting sqref="C130:AG130">
    <cfRule type="expression" dxfId="1401" priority="38">
      <formula>OR(C130=0,C130=C130-DAY(C130)-WEEKDAY(C130-DAY(C130)-6,3)+7*2)</formula>
    </cfRule>
    <cfRule type="expression" dxfId="1400" priority="37">
      <formula>OR(C130=0,C130=C130-DAY(C130)-WEEKDAY(C130-DAY(C130)-6,3)+7*4)</formula>
    </cfRule>
    <cfRule type="expression" dxfId="1399" priority="206">
      <formula>OR(C130=0,C130=C130-DAY(C130)-WEEKDAY(C130-DAY(C130)-5,3)+7*4)</formula>
    </cfRule>
    <cfRule type="expression" dxfId="1398" priority="65">
      <formula>OR(C130=0,C130=C130-DAY(C130)-WEEKDAY(C130-DAY(C130)-5,3)+7*2)</formula>
    </cfRule>
  </conditionalFormatting>
  <conditionalFormatting sqref="C130:AG131">
    <cfRule type="expression" dxfId="1397" priority="248">
      <formula>WEEKDAY(C$130)=7</formula>
    </cfRule>
    <cfRule type="expression" dxfId="1396" priority="249">
      <formula>WEEKDAY(C$130)=1</formula>
    </cfRule>
  </conditionalFormatting>
  <conditionalFormatting sqref="C132:AG133">
    <cfRule type="cellIs" dxfId="1395" priority="207" operator="equal">
      <formula>"中止,夏休,冬休"</formula>
    </cfRule>
  </conditionalFormatting>
  <conditionalFormatting sqref="C134:AG137">
    <cfRule type="cellIs" dxfId="1394" priority="148" operator="equal">
      <formula>"雨"</formula>
    </cfRule>
    <cfRule type="cellIs" dxfId="1393" priority="149" operator="equal">
      <formula>"休"</formula>
    </cfRule>
  </conditionalFormatting>
  <conditionalFormatting sqref="C150:AG150">
    <cfRule type="expression" dxfId="1392" priority="204">
      <formula>OR(C150=0,C150=C150-DAY(C150)-WEEKDAY(C150-DAY(C150)-5,3)+7*4)</formula>
    </cfRule>
    <cfRule type="expression" dxfId="1391" priority="35">
      <formula>OR(C150=0,C150=C150-DAY(C150)-WEEKDAY(C150-DAY(C150)-6,3)+7*4)</formula>
    </cfRule>
    <cfRule type="expression" dxfId="1390" priority="64">
      <formula>OR(C150=0,C150=C150-DAY(C150)-WEEKDAY(C150-DAY(C150)-5,3)+7*2)</formula>
    </cfRule>
    <cfRule type="expression" dxfId="1389" priority="36">
      <formula>OR(C150=0,C150=C150-DAY(C150)-WEEKDAY(C150-DAY(C150)-6,3)+7*2)</formula>
    </cfRule>
  </conditionalFormatting>
  <conditionalFormatting sqref="C150:AG151">
    <cfRule type="expression" dxfId="1388" priority="247">
      <formula>WEEKDAY(C$150)=1</formula>
    </cfRule>
    <cfRule type="expression" dxfId="1387" priority="246">
      <formula>WEEKDAY(C$150)=7</formula>
    </cfRule>
  </conditionalFormatting>
  <conditionalFormatting sqref="C152:AG153">
    <cfRule type="cellIs" dxfId="1386" priority="205" operator="equal">
      <formula>"中止,夏休,冬休"</formula>
    </cfRule>
  </conditionalFormatting>
  <conditionalFormatting sqref="C154:AG157">
    <cfRule type="cellIs" dxfId="1385" priority="151" operator="equal">
      <formula>"休"</formula>
    </cfRule>
    <cfRule type="cellIs" dxfId="1384" priority="150" operator="equal">
      <formula>"雨"</formula>
    </cfRule>
  </conditionalFormatting>
  <conditionalFormatting sqref="C170:AG170">
    <cfRule type="expression" dxfId="1383" priority="63">
      <formula>OR(C170=0,C170=C170-DAY(C170)-WEEKDAY(C170-DAY(C170)-5,3)+7*2)</formula>
    </cfRule>
    <cfRule type="expression" dxfId="1382" priority="34">
      <formula>OR(C170=0,C170=C170-DAY(C170)-WEEKDAY(C170-DAY(C170)-6,3)+7*2)</formula>
    </cfRule>
    <cfRule type="expression" dxfId="1381" priority="33">
      <formula>OR(C170=0,C170=C170-DAY(C170)-WEEKDAY(C170-DAY(C170)-6,3)+7*4)</formula>
    </cfRule>
    <cfRule type="expression" dxfId="1380" priority="202">
      <formula>OR(C170=0,C170=C170-DAY(C170)-WEEKDAY(C170-DAY(C170)-5,3)+7*4)</formula>
    </cfRule>
  </conditionalFormatting>
  <conditionalFormatting sqref="C170:AG171">
    <cfRule type="expression" dxfId="1379" priority="245">
      <formula>WEEKDAY(C$170)=1</formula>
    </cfRule>
    <cfRule type="expression" dxfId="1378" priority="244">
      <formula>WEEKDAY(C$170)=7</formula>
    </cfRule>
  </conditionalFormatting>
  <conditionalFormatting sqref="C172:AG173">
    <cfRule type="cellIs" dxfId="1377" priority="203" operator="equal">
      <formula>"中止,夏休,冬休"</formula>
    </cfRule>
  </conditionalFormatting>
  <conditionalFormatting sqref="C174:AG177">
    <cfRule type="cellIs" dxfId="1376" priority="153" operator="equal">
      <formula>"休"</formula>
    </cfRule>
    <cfRule type="cellIs" dxfId="1375" priority="152" operator="equal">
      <formula>"雨"</formula>
    </cfRule>
  </conditionalFormatting>
  <conditionalFormatting sqref="C190:AG190">
    <cfRule type="expression" dxfId="1374" priority="62">
      <formula>OR(C190=0,C190=C190-DAY(C190)-WEEKDAY(C190-DAY(C190)-5,3)+7*2)</formula>
    </cfRule>
    <cfRule type="expression" dxfId="1373" priority="32">
      <formula>OR(C190=0,C190=C190-DAY(C190)-WEEKDAY(C190-DAY(C190)-6,3)+7*2)</formula>
    </cfRule>
    <cfRule type="expression" dxfId="1372" priority="31">
      <formula>OR(C190=0,C190=C190-DAY(C190)-WEEKDAY(C190-DAY(C190)-6,3)+7*4)</formula>
    </cfRule>
    <cfRule type="expression" dxfId="1371" priority="200">
      <formula>OR(C190=0,C190=C190-DAY(C190)-WEEKDAY(C190-DAY(C190)-5,3)+7*4)</formula>
    </cfRule>
  </conditionalFormatting>
  <conditionalFormatting sqref="C190:AG191">
    <cfRule type="expression" dxfId="1370" priority="243">
      <formula>WEEKDAY(C$190)=1</formula>
    </cfRule>
    <cfRule type="expression" dxfId="1369" priority="242">
      <formula>WEEKDAY(C$190)=7</formula>
    </cfRule>
  </conditionalFormatting>
  <conditionalFormatting sqref="C192:AG193">
    <cfRule type="cellIs" dxfId="1368" priority="201" operator="equal">
      <formula>"中止,夏休,冬休"</formula>
    </cfRule>
  </conditionalFormatting>
  <conditionalFormatting sqref="C194:AG197">
    <cfRule type="cellIs" dxfId="1367" priority="154" operator="equal">
      <formula>"雨"</formula>
    </cfRule>
    <cfRule type="cellIs" dxfId="1366" priority="155" operator="equal">
      <formula>"休"</formula>
    </cfRule>
  </conditionalFormatting>
  <conditionalFormatting sqref="C210:AG210">
    <cfRule type="expression" dxfId="1365" priority="61">
      <formula>OR(C210=0,C210=C210-DAY(C210)-WEEKDAY(C210-DAY(C210)-5,3)+7*2)</formula>
    </cfRule>
    <cfRule type="expression" dxfId="1364" priority="198">
      <formula>OR(C210=0,C210=C210-DAY(C210)-WEEKDAY(C210-DAY(C210)-5,3)+7*4)</formula>
    </cfRule>
    <cfRule type="expression" dxfId="1363" priority="29">
      <formula>OR(C210=0,C210=C210-DAY(C210)-WEEKDAY(C210-DAY(C210)-6,3)+7*4)</formula>
    </cfRule>
    <cfRule type="expression" dxfId="1362" priority="30">
      <formula>OR(C210=0,C210=C210-DAY(C210)-WEEKDAY(C210-DAY(C210)-6,3)+7*2)</formula>
    </cfRule>
  </conditionalFormatting>
  <conditionalFormatting sqref="C210:AG211">
    <cfRule type="expression" dxfId="1361" priority="241">
      <formula>WEEKDAY(C$210)=1</formula>
    </cfRule>
    <cfRule type="expression" dxfId="1360" priority="240">
      <formula>WEEKDAY(C$210)=7</formula>
    </cfRule>
  </conditionalFormatting>
  <conditionalFormatting sqref="C212:AG213">
    <cfRule type="cellIs" dxfId="1359" priority="199" operator="equal">
      <formula>"中止,夏休,冬休"</formula>
    </cfRule>
  </conditionalFormatting>
  <conditionalFormatting sqref="C214:AG217">
    <cfRule type="cellIs" dxfId="1358" priority="156" operator="equal">
      <formula>"雨"</formula>
    </cfRule>
    <cfRule type="cellIs" dxfId="1357" priority="157" operator="equal">
      <formula>"休"</formula>
    </cfRule>
  </conditionalFormatting>
  <conditionalFormatting sqref="C230:AG230">
    <cfRule type="expression" dxfId="1356" priority="28">
      <formula>OR(C230=0,C230=C230-DAY(C230)-WEEKDAY(C230-DAY(C230)-6,3)+7*2)</formula>
    </cfRule>
    <cfRule type="expression" dxfId="1355" priority="194">
      <formula>OR(C230=0,C230=C230-DAY(C230)-WEEKDAY(C230-DAY(C230)-5,3)+7*4)</formula>
    </cfRule>
    <cfRule type="expression" dxfId="1354" priority="60">
      <formula>OR(C230=0,C230=C230-DAY(C230)-WEEKDAY(C230-DAY(C230)-5,3)+7*2)</formula>
    </cfRule>
    <cfRule type="expression" dxfId="1353" priority="27">
      <formula>OR(C230=0,C230=C230-DAY(C230)-WEEKDAY(C230-DAY(C230)-6,3)+7*4)</formula>
    </cfRule>
  </conditionalFormatting>
  <conditionalFormatting sqref="C230:AG231">
    <cfRule type="expression" dxfId="1352" priority="238">
      <formula>WEEKDAY(C$230)=7</formula>
    </cfRule>
    <cfRule type="expression" dxfId="1351" priority="239">
      <formula>WEEKDAY(C$230)=1</formula>
    </cfRule>
  </conditionalFormatting>
  <conditionalFormatting sqref="C232:AG233">
    <cfRule type="cellIs" dxfId="1350" priority="195" operator="equal">
      <formula>"中止,夏休,冬休"</formula>
    </cfRule>
  </conditionalFormatting>
  <conditionalFormatting sqref="C234:AG237">
    <cfRule type="cellIs" dxfId="1349" priority="196" operator="equal">
      <formula>"雨"</formula>
    </cfRule>
    <cfRule type="cellIs" dxfId="1348" priority="197" operator="equal">
      <formula>"休"</formula>
    </cfRule>
  </conditionalFormatting>
  <conditionalFormatting sqref="C250:AG250">
    <cfRule type="expression" dxfId="1347" priority="190">
      <formula>OR(C250=0,C250=C250-DAY(C250)-WEEKDAY(C250-DAY(C250)-5,3)+7*4)</formula>
    </cfRule>
    <cfRule type="expression" dxfId="1346" priority="59">
      <formula>OR(C250=0,C250=C250-DAY(C250)-WEEKDAY(C250-DAY(C250)-5,3)+7*2)</formula>
    </cfRule>
    <cfRule type="expression" dxfId="1345" priority="25">
      <formula>OR(C250=0,C250=C250-DAY(C250)-WEEKDAY(C250-DAY(C250)-6,3)+7*4)</formula>
    </cfRule>
    <cfRule type="expression" dxfId="1344" priority="26">
      <formula>OR(C250=0,C250=C250-DAY(C250)-WEEKDAY(C250-DAY(C250)-6,3)+7*2)</formula>
    </cfRule>
  </conditionalFormatting>
  <conditionalFormatting sqref="C250:AG251">
    <cfRule type="expression" dxfId="1343" priority="237">
      <formula>WEEKDAY(C$250)=1</formula>
    </cfRule>
    <cfRule type="expression" dxfId="1342" priority="236">
      <formula>WEEKDAY(C$250)=7</formula>
    </cfRule>
  </conditionalFormatting>
  <conditionalFormatting sqref="C252:AG253">
    <cfRule type="cellIs" dxfId="1341" priority="191" operator="equal">
      <formula>"中止,夏休,冬休"</formula>
    </cfRule>
  </conditionalFormatting>
  <conditionalFormatting sqref="C254:AG257">
    <cfRule type="cellIs" dxfId="1340" priority="193" operator="equal">
      <formula>"休"</formula>
    </cfRule>
    <cfRule type="cellIs" dxfId="1339" priority="192" operator="equal">
      <formula>"雨"</formula>
    </cfRule>
  </conditionalFormatting>
  <conditionalFormatting sqref="C270:AG270">
    <cfRule type="expression" dxfId="1338" priority="186">
      <formula>OR(C270=0,C270=C270-DAY(C270)-WEEKDAY(C270-DAY(C270)-5,3)+7*4)</formula>
    </cfRule>
    <cfRule type="expression" dxfId="1337" priority="24">
      <formula>OR(C270=0,C270=C270-DAY(C270)-WEEKDAY(C270-DAY(C270)-6,3)+7*2)</formula>
    </cfRule>
    <cfRule type="expression" dxfId="1336" priority="58">
      <formula>OR(C270=0,C270=C270-DAY(C270)-WEEKDAY(C270-DAY(C270)-5,3)+7*2)</formula>
    </cfRule>
    <cfRule type="expression" dxfId="1335" priority="23">
      <formula>OR(C270=0,C270=C270-DAY(C270)-WEEKDAY(C270-DAY(C270)-6,3)+7*4)</formula>
    </cfRule>
  </conditionalFormatting>
  <conditionalFormatting sqref="C270:AG271">
    <cfRule type="expression" dxfId="1334" priority="234">
      <formula>WEEKDAY(C$270)=7</formula>
    </cfRule>
    <cfRule type="expression" dxfId="1333" priority="235">
      <formula>WEEKDAY(C$270)=1</formula>
    </cfRule>
  </conditionalFormatting>
  <conditionalFormatting sqref="C272:AG273">
    <cfRule type="cellIs" dxfId="1332" priority="187" operator="equal">
      <formula>"中止,夏休,冬休"</formula>
    </cfRule>
  </conditionalFormatting>
  <conditionalFormatting sqref="C274:AG277">
    <cfRule type="cellIs" dxfId="1331" priority="188" operator="equal">
      <formula>"雨"</formula>
    </cfRule>
    <cfRule type="cellIs" dxfId="1330" priority="189" operator="equal">
      <formula>"休"</formula>
    </cfRule>
  </conditionalFormatting>
  <conditionalFormatting sqref="C290:AG290">
    <cfRule type="expression" dxfId="1329" priority="57">
      <formula>OR(C290=0,C290=C290-DAY(C290)-WEEKDAY(C290-DAY(C290)-5,3)+7*2)</formula>
    </cfRule>
    <cfRule type="expression" dxfId="1328" priority="22">
      <formula>OR(C290=0,C290=C290-DAY(C290)-WEEKDAY(C290-DAY(C290)-6,3)+7*2)</formula>
    </cfRule>
    <cfRule type="expression" dxfId="1327" priority="21">
      <formula>OR(C290=0,C290=C290-DAY(C290)-WEEKDAY(C290-DAY(C290)-6,3)+7*4)</formula>
    </cfRule>
    <cfRule type="expression" dxfId="1326" priority="182">
      <formula>OR(C290=0,C290=C290-DAY(C290)-WEEKDAY(C290-DAY(C290)-5,3)+7*4)</formula>
    </cfRule>
  </conditionalFormatting>
  <conditionalFormatting sqref="C290:AG291">
    <cfRule type="expression" dxfId="1325" priority="232">
      <formula>WEEKDAY(C$290)=7</formula>
    </cfRule>
    <cfRule type="expression" dxfId="1324" priority="233">
      <formula>WEEKDAY(C$290)=1</formula>
    </cfRule>
  </conditionalFormatting>
  <conditionalFormatting sqref="C292:AG293">
    <cfRule type="cellIs" dxfId="1323" priority="183" operator="equal">
      <formula>"中止,夏休,冬休"</formula>
    </cfRule>
  </conditionalFormatting>
  <conditionalFormatting sqref="C294:AG297">
    <cfRule type="cellIs" dxfId="1322" priority="185" operator="equal">
      <formula>"休"</formula>
    </cfRule>
    <cfRule type="cellIs" dxfId="1321" priority="184" operator="equal">
      <formula>"雨"</formula>
    </cfRule>
  </conditionalFormatting>
  <conditionalFormatting sqref="C310:AG310">
    <cfRule type="expression" dxfId="1320" priority="19">
      <formula>OR(C310=0,C310=C310-DAY(C310)-WEEKDAY(C310-DAY(C310)-6,3)+7*4)</formula>
    </cfRule>
    <cfRule type="expression" dxfId="1319" priority="20">
      <formula>OR(C310=0,C310=C310-DAY(C310)-WEEKDAY(C310-DAY(C310)-6,3)+7*2)</formula>
    </cfRule>
    <cfRule type="expression" dxfId="1318" priority="56">
      <formula>OR(C310=0,C310=C310-DAY(C310)-WEEKDAY(C310-DAY(C310)-5,3)+7*2)</formula>
    </cfRule>
    <cfRule type="expression" dxfId="1317" priority="178">
      <formula>OR(C310=0,C310=C310-DAY(C310)-WEEKDAY(C310-DAY(C310)-5,3)+7*4)</formula>
    </cfRule>
  </conditionalFormatting>
  <conditionalFormatting sqref="C310:AG311">
    <cfRule type="expression" dxfId="1316" priority="230">
      <formula>WEEKDAY(C$310)=7</formula>
    </cfRule>
    <cfRule type="expression" dxfId="1315" priority="231">
      <formula>WEEKDAY(C$310)=1</formula>
    </cfRule>
  </conditionalFormatting>
  <conditionalFormatting sqref="C312:AG313">
    <cfRule type="cellIs" dxfId="1314" priority="179" operator="equal">
      <formula>"中止,夏休,冬休"</formula>
    </cfRule>
  </conditionalFormatting>
  <conditionalFormatting sqref="C314:AG317">
    <cfRule type="cellIs" dxfId="1313" priority="181" operator="equal">
      <formula>"休"</formula>
    </cfRule>
    <cfRule type="cellIs" dxfId="1312" priority="180" operator="equal">
      <formula>"雨"</formula>
    </cfRule>
  </conditionalFormatting>
  <conditionalFormatting sqref="C330:AG330">
    <cfRule type="expression" dxfId="1311" priority="174">
      <formula>OR(C330=0,C330=C330-DAY(C330)-WEEKDAY(C330-DAY(C330)-5,3)+7*4)</formula>
    </cfRule>
    <cfRule type="expression" dxfId="1310" priority="55">
      <formula>OR(C330=0,C330=C330-DAY(C330)-WEEKDAY(C330-DAY(C330)-5,3)+7*2)</formula>
    </cfRule>
    <cfRule type="expression" dxfId="1309" priority="18">
      <formula>OR(C330=0,C330=C330-DAY(C330)-WEEKDAY(C330-DAY(C330)-6,3)+7*2)</formula>
    </cfRule>
    <cfRule type="expression" dxfId="1308" priority="17">
      <formula>OR(C330=0,C330=C330-DAY(C330)-WEEKDAY(C330-DAY(C330)-6,3)+7*4)</formula>
    </cfRule>
  </conditionalFormatting>
  <conditionalFormatting sqref="C330:AG331">
    <cfRule type="expression" dxfId="1307" priority="229">
      <formula>WEEKDAY(C$330)=1</formula>
    </cfRule>
    <cfRule type="expression" dxfId="1306" priority="228">
      <formula>WEEKDAY(C$330)=7</formula>
    </cfRule>
  </conditionalFormatting>
  <conditionalFormatting sqref="C332:AG333">
    <cfRule type="cellIs" dxfId="1305" priority="175" operator="equal">
      <formula>"中止,夏休,冬休"</formula>
    </cfRule>
  </conditionalFormatting>
  <conditionalFormatting sqref="C334:AG337">
    <cfRule type="cellIs" dxfId="1304" priority="177" operator="equal">
      <formula>"休"</formula>
    </cfRule>
    <cfRule type="cellIs" dxfId="1303" priority="176" operator="equal">
      <formula>"雨"</formula>
    </cfRule>
  </conditionalFormatting>
  <conditionalFormatting sqref="C350:AG350">
    <cfRule type="expression" dxfId="1302" priority="54">
      <formula>OR(C350=0,C350=C350-DAY(C350)-WEEKDAY(C350-DAY(C350)-5,3)+7*2)</formula>
    </cfRule>
    <cfRule type="expression" dxfId="1301" priority="170">
      <formula>OR(C350=0,C350=C350-DAY(C350)-WEEKDAY(C350-DAY(C350)-5,3)+7*4)</formula>
    </cfRule>
    <cfRule type="expression" dxfId="1300" priority="16">
      <formula>OR(C350=0,C350=C350-DAY(C350)-WEEKDAY(C350-DAY(C350)-6,3)+7*2)</formula>
    </cfRule>
    <cfRule type="expression" dxfId="1299" priority="15">
      <formula>OR(C350=0,C350=C350-DAY(C350)-WEEKDAY(C350-DAY(C350)-6,3)+7*4)</formula>
    </cfRule>
  </conditionalFormatting>
  <conditionalFormatting sqref="C350:AG351">
    <cfRule type="expression" dxfId="1298" priority="226">
      <formula>WEEKDAY(C$350)=7</formula>
    </cfRule>
    <cfRule type="expression" dxfId="1297" priority="227">
      <formula>WEEKDAY(C$350)=1</formula>
    </cfRule>
  </conditionalFormatting>
  <conditionalFormatting sqref="C352:AG353">
    <cfRule type="cellIs" dxfId="1296" priority="171" operator="equal">
      <formula>"中止,夏休,冬休"</formula>
    </cfRule>
  </conditionalFormatting>
  <conditionalFormatting sqref="C354:AG357">
    <cfRule type="cellIs" dxfId="1295" priority="173" operator="equal">
      <formula>"休"</formula>
    </cfRule>
    <cfRule type="cellIs" dxfId="1294" priority="172" operator="equal">
      <formula>"雨"</formula>
    </cfRule>
  </conditionalFormatting>
  <conditionalFormatting sqref="C370:AG370">
    <cfRule type="expression" dxfId="1293" priority="13">
      <formula>OR(C370=0,C370=C370-DAY(C370)-WEEKDAY(C370-DAY(C370)-6,3)+7*4)</formula>
    </cfRule>
    <cfRule type="expression" dxfId="1292" priority="14">
      <formula>OR(C370=0,C370=C370-DAY(C370)-WEEKDAY(C370-DAY(C370)-6,3)+7*2)</formula>
    </cfRule>
    <cfRule type="expression" dxfId="1291" priority="53">
      <formula>OR(C370=0,C370=C370-DAY(C370)-WEEKDAY(C370-DAY(C370)-5,3)+7*2)</formula>
    </cfRule>
    <cfRule type="expression" dxfId="1290" priority="166">
      <formula>OR(C370=0,C370=C370-DAY(C370)-WEEKDAY(C370-DAY(C370)-5,3)+7*4)</formula>
    </cfRule>
  </conditionalFormatting>
  <conditionalFormatting sqref="C370:AG371">
    <cfRule type="expression" dxfId="1289" priority="225">
      <formula>WEEKDAY(C$370)=1</formula>
    </cfRule>
    <cfRule type="expression" dxfId="1288" priority="224">
      <formula>WEEKDAY(C$370)=7</formula>
    </cfRule>
  </conditionalFormatting>
  <conditionalFormatting sqref="C372:AG373">
    <cfRule type="cellIs" dxfId="1287" priority="167" operator="equal">
      <formula>"中止,夏休,冬休"</formula>
    </cfRule>
  </conditionalFormatting>
  <conditionalFormatting sqref="C374:AG377">
    <cfRule type="cellIs" dxfId="1286" priority="168" operator="equal">
      <formula>"雨"</formula>
    </cfRule>
    <cfRule type="cellIs" dxfId="1285" priority="169" operator="equal">
      <formula>"休"</formula>
    </cfRule>
  </conditionalFormatting>
  <conditionalFormatting sqref="C390:AG390">
    <cfRule type="expression" dxfId="1284" priority="11">
      <formula>OR(C390=0,C390=C390-DAY(C390)-WEEKDAY(C390-DAY(C390)-6,3)+7*4)</formula>
    </cfRule>
    <cfRule type="expression" dxfId="1283" priority="12">
      <formula>OR(C390=0,C390=C390-DAY(C390)-WEEKDAY(C390-DAY(C390)-6,3)+7*2)</formula>
    </cfRule>
    <cfRule type="expression" dxfId="1282" priority="162">
      <formula>OR(C390=0,C390=C390-DAY(C390)-WEEKDAY(C390-DAY(C390)-5,3)+7*4)</formula>
    </cfRule>
    <cfRule type="expression" dxfId="1281" priority="52">
      <formula>OR(C390=0,C390=C390-DAY(C390)-WEEKDAY(C390-DAY(C390)-5,3)+7*2)</formula>
    </cfRule>
  </conditionalFormatting>
  <conditionalFormatting sqref="C390:AG391">
    <cfRule type="expression" dxfId="1280" priority="223">
      <formula>WEEKDAY(C$390)=1</formula>
    </cfRule>
    <cfRule type="expression" dxfId="1279" priority="222">
      <formula>WEEKDAY(C$390)=7</formula>
    </cfRule>
  </conditionalFormatting>
  <conditionalFormatting sqref="C392:AG393">
    <cfRule type="cellIs" dxfId="1278" priority="163" operator="equal">
      <formula>"中止,夏休,冬休"</formula>
    </cfRule>
  </conditionalFormatting>
  <conditionalFormatting sqref="C394:AG397">
    <cfRule type="cellIs" dxfId="1277" priority="164" operator="equal">
      <formula>"雨"</formula>
    </cfRule>
    <cfRule type="cellIs" dxfId="1276" priority="165" operator="equal">
      <formula>"休"</formula>
    </cfRule>
  </conditionalFormatting>
  <conditionalFormatting sqref="C410:AG410">
    <cfRule type="expression" dxfId="1275" priority="158">
      <formula>OR(C410=0,C410=C410-DAY(C410)-WEEKDAY(C410-DAY(C410)-5,3)+7*4)</formula>
    </cfRule>
    <cfRule type="expression" dxfId="1274" priority="9">
      <formula>OR(C410=0,C410=C410-DAY(C410)-WEEKDAY(C410-DAY(C410)-6,3)+7*4)</formula>
    </cfRule>
    <cfRule type="expression" dxfId="1273" priority="51">
      <formula>OR(C410=0,C410=C410-DAY(C410)-WEEKDAY(C410-DAY(C410)-5,3)+7*2)</formula>
    </cfRule>
    <cfRule type="expression" dxfId="1272" priority="10">
      <formula>OR(C410=0,C410=C410-DAY(C410)-WEEKDAY(C410-DAY(C410)-6,3)+7*2)</formula>
    </cfRule>
  </conditionalFormatting>
  <conditionalFormatting sqref="C410:AG411">
    <cfRule type="expression" dxfId="1271" priority="220">
      <formula>WEEKDAY(C$410)=7</formula>
    </cfRule>
    <cfRule type="expression" dxfId="1270" priority="221">
      <formula>WEEKDAY(C$410)=1</formula>
    </cfRule>
  </conditionalFormatting>
  <conditionalFormatting sqref="C412:AG413">
    <cfRule type="cellIs" dxfId="1269" priority="159" operator="equal">
      <formula>"中止,夏休,冬休"</formula>
    </cfRule>
  </conditionalFormatting>
  <conditionalFormatting sqref="C414:AG417">
    <cfRule type="cellIs" dxfId="1268" priority="160" operator="equal">
      <formula>"雨"</formula>
    </cfRule>
    <cfRule type="cellIs" dxfId="1267" priority="161" operator="equal">
      <formula>"休"</formula>
    </cfRule>
  </conditionalFormatting>
  <conditionalFormatting sqref="AH2:AH5">
    <cfRule type="expression" dxfId="1266" priority="114">
      <formula>$AH$5="未達成"</formula>
    </cfRule>
  </conditionalFormatting>
  <conditionalFormatting sqref="AI16">
    <cfRule type="cellIs" dxfId="1265" priority="113" operator="lessThan">
      <formula>0.285</formula>
    </cfRule>
  </conditionalFormatting>
  <conditionalFormatting sqref="AI17">
    <cfRule type="expression" dxfId="1264" priority="111">
      <formula>AI17="NG"</formula>
    </cfRule>
  </conditionalFormatting>
  <conditionalFormatting sqref="AI36">
    <cfRule type="cellIs" dxfId="1263" priority="112" operator="lessThan">
      <formula>0.285</formula>
    </cfRule>
  </conditionalFormatting>
  <conditionalFormatting sqref="AI37">
    <cfRule type="expression" dxfId="1262" priority="91">
      <formula>AI37="NG"</formula>
    </cfRule>
  </conditionalFormatting>
  <conditionalFormatting sqref="AI56">
    <cfRule type="cellIs" dxfId="1261" priority="110" operator="lessThan">
      <formula>0.285</formula>
    </cfRule>
  </conditionalFormatting>
  <conditionalFormatting sqref="AI57">
    <cfRule type="expression" dxfId="1260" priority="90">
      <formula>AI57="NG"</formula>
    </cfRule>
  </conditionalFormatting>
  <conditionalFormatting sqref="AI76">
    <cfRule type="cellIs" dxfId="1259" priority="109" operator="lessThan">
      <formula>0.285</formula>
    </cfRule>
  </conditionalFormatting>
  <conditionalFormatting sqref="AI77">
    <cfRule type="expression" dxfId="1258" priority="89">
      <formula>AI77="NG"</formula>
    </cfRule>
  </conditionalFormatting>
  <conditionalFormatting sqref="AI96">
    <cfRule type="cellIs" dxfId="1257" priority="108" operator="lessThan">
      <formula>0.285</formula>
    </cfRule>
  </conditionalFormatting>
  <conditionalFormatting sqref="AI97">
    <cfRule type="expression" dxfId="1256" priority="88">
      <formula>AI97="NG"</formula>
    </cfRule>
  </conditionalFormatting>
  <conditionalFormatting sqref="AI116">
    <cfRule type="cellIs" dxfId="1255" priority="107" operator="lessThan">
      <formula>0.285</formula>
    </cfRule>
  </conditionalFormatting>
  <conditionalFormatting sqref="AI117">
    <cfRule type="expression" dxfId="1254" priority="87">
      <formula>AI117="NG"</formula>
    </cfRule>
  </conditionalFormatting>
  <conditionalFormatting sqref="AI136">
    <cfRule type="cellIs" dxfId="1253" priority="106" operator="lessThan">
      <formula>0.285</formula>
    </cfRule>
  </conditionalFormatting>
  <conditionalFormatting sqref="AI137">
    <cfRule type="expression" dxfId="1252" priority="86">
      <formula>AI137="NG"</formula>
    </cfRule>
  </conditionalFormatting>
  <conditionalFormatting sqref="AI156">
    <cfRule type="cellIs" dxfId="1251" priority="105" operator="lessThan">
      <formula>0.285</formula>
    </cfRule>
  </conditionalFormatting>
  <conditionalFormatting sqref="AI157">
    <cfRule type="expression" dxfId="1250" priority="85">
      <formula>AI157="NG"</formula>
    </cfRule>
  </conditionalFormatting>
  <conditionalFormatting sqref="AI176">
    <cfRule type="cellIs" dxfId="1249" priority="104" operator="lessThan">
      <formula>0.285</formula>
    </cfRule>
  </conditionalFormatting>
  <conditionalFormatting sqref="AI177">
    <cfRule type="expression" dxfId="1248" priority="84">
      <formula>AI177="NG"</formula>
    </cfRule>
  </conditionalFormatting>
  <conditionalFormatting sqref="AI196">
    <cfRule type="cellIs" dxfId="1247" priority="103" operator="lessThan">
      <formula>0.285</formula>
    </cfRule>
  </conditionalFormatting>
  <conditionalFormatting sqref="AI197">
    <cfRule type="expression" dxfId="1246" priority="83">
      <formula>AI197="NG"</formula>
    </cfRule>
  </conditionalFormatting>
  <conditionalFormatting sqref="AI216">
    <cfRule type="cellIs" dxfId="1245" priority="102" operator="lessThan">
      <formula>0.285</formula>
    </cfRule>
  </conditionalFormatting>
  <conditionalFormatting sqref="AI217">
    <cfRule type="expression" dxfId="1244" priority="82">
      <formula>AI217="NG"</formula>
    </cfRule>
  </conditionalFormatting>
  <conditionalFormatting sqref="AI236">
    <cfRule type="cellIs" dxfId="1243" priority="101" operator="lessThan">
      <formula>0.285</formula>
    </cfRule>
  </conditionalFormatting>
  <conditionalFormatting sqref="AI237">
    <cfRule type="expression" dxfId="1242" priority="81">
      <formula>AI237="NG"</formula>
    </cfRule>
  </conditionalFormatting>
  <conditionalFormatting sqref="AI256">
    <cfRule type="cellIs" dxfId="1241" priority="100" operator="lessThan">
      <formula>0.285</formula>
    </cfRule>
  </conditionalFormatting>
  <conditionalFormatting sqref="AI257">
    <cfRule type="expression" dxfId="1240" priority="80">
      <formula>AI257="NG"</formula>
    </cfRule>
  </conditionalFormatting>
  <conditionalFormatting sqref="AI276">
    <cfRule type="cellIs" dxfId="1239" priority="99" operator="lessThan">
      <formula>0.285</formula>
    </cfRule>
  </conditionalFormatting>
  <conditionalFormatting sqref="AI277">
    <cfRule type="expression" dxfId="1238" priority="79">
      <formula>AI277="NG"</formula>
    </cfRule>
  </conditionalFormatting>
  <conditionalFormatting sqref="AI296">
    <cfRule type="cellIs" dxfId="1237" priority="98" operator="lessThan">
      <formula>0.285</formula>
    </cfRule>
  </conditionalFormatting>
  <conditionalFormatting sqref="AI297">
    <cfRule type="expression" dxfId="1236" priority="78">
      <formula>AI297="NG"</formula>
    </cfRule>
  </conditionalFormatting>
  <conditionalFormatting sqref="AI316">
    <cfRule type="cellIs" dxfId="1235" priority="97" operator="lessThan">
      <formula>0.285</formula>
    </cfRule>
  </conditionalFormatting>
  <conditionalFormatting sqref="AI317">
    <cfRule type="expression" dxfId="1234" priority="77">
      <formula>AI317="NG"</formula>
    </cfRule>
  </conditionalFormatting>
  <conditionalFormatting sqref="AI336">
    <cfRule type="cellIs" dxfId="1233" priority="96" operator="lessThan">
      <formula>0.285</formula>
    </cfRule>
  </conditionalFormatting>
  <conditionalFormatting sqref="AI337">
    <cfRule type="expression" dxfId="1232" priority="76">
      <formula>AI337="NG"</formula>
    </cfRule>
  </conditionalFormatting>
  <conditionalFormatting sqref="AI356">
    <cfRule type="cellIs" dxfId="1231" priority="95" operator="lessThan">
      <formula>0.285</formula>
    </cfRule>
  </conditionalFormatting>
  <conditionalFormatting sqref="AI357">
    <cfRule type="expression" dxfId="1230" priority="75">
      <formula>AI357="NG"</formula>
    </cfRule>
  </conditionalFormatting>
  <conditionalFormatting sqref="AI376">
    <cfRule type="cellIs" dxfId="1229" priority="94" operator="lessThan">
      <formula>0.285</formula>
    </cfRule>
  </conditionalFormatting>
  <conditionalFormatting sqref="AI377">
    <cfRule type="expression" dxfId="1228" priority="74">
      <formula>AI377="NG"</formula>
    </cfRule>
  </conditionalFormatting>
  <conditionalFormatting sqref="AI396">
    <cfRule type="cellIs" dxfId="1227" priority="93" operator="lessThan">
      <formula>0.285</formula>
    </cfRule>
  </conditionalFormatting>
  <conditionalFormatting sqref="AI397">
    <cfRule type="expression" dxfId="1226" priority="73">
      <formula>AI397="NG"</formula>
    </cfRule>
  </conditionalFormatting>
  <conditionalFormatting sqref="AI416">
    <cfRule type="cellIs" dxfId="1225" priority="92" operator="lessThan">
      <formula>0.285</formula>
    </cfRule>
  </conditionalFormatting>
  <conditionalFormatting sqref="AI417">
    <cfRule type="expression" dxfId="1224" priority="72">
      <formula>AI417="NG"</formula>
    </cfRule>
  </conditionalFormatting>
  <conditionalFormatting sqref="AL17">
    <cfRule type="expression" dxfId="1223" priority="135">
      <formula>AL17="NG"</formula>
    </cfRule>
  </conditionalFormatting>
  <conditionalFormatting sqref="AL37">
    <cfRule type="expression" dxfId="1222" priority="134">
      <formula>AL37="NG"</formula>
    </cfRule>
  </conditionalFormatting>
  <conditionalFormatting sqref="AL57">
    <cfRule type="expression" dxfId="1221" priority="133">
      <formula>AL57="NG"</formula>
    </cfRule>
  </conditionalFormatting>
  <conditionalFormatting sqref="AL77">
    <cfRule type="expression" dxfId="1220" priority="132">
      <formula>AL77="NG"</formula>
    </cfRule>
  </conditionalFormatting>
  <conditionalFormatting sqref="AL97">
    <cfRule type="expression" dxfId="1219" priority="131">
      <formula>AL97="NG"</formula>
    </cfRule>
  </conditionalFormatting>
  <conditionalFormatting sqref="AL117">
    <cfRule type="expression" dxfId="1218" priority="130">
      <formula>AL117="NG"</formula>
    </cfRule>
  </conditionalFormatting>
  <conditionalFormatting sqref="AL137">
    <cfRule type="expression" dxfId="1217" priority="129">
      <formula>AL137="NG"</formula>
    </cfRule>
  </conditionalFormatting>
  <conditionalFormatting sqref="AL157">
    <cfRule type="expression" dxfId="1216" priority="128">
      <formula>AL157="NG"</formula>
    </cfRule>
  </conditionalFormatting>
  <conditionalFormatting sqref="AL177">
    <cfRule type="expression" dxfId="1215" priority="127">
      <formula>AL177="NG"</formula>
    </cfRule>
  </conditionalFormatting>
  <conditionalFormatting sqref="AL197">
    <cfRule type="expression" dxfId="1214" priority="126">
      <formula>AL197="NG"</formula>
    </cfRule>
  </conditionalFormatting>
  <conditionalFormatting sqref="AL217">
    <cfRule type="expression" dxfId="1213" priority="125">
      <formula>AL217="NG"</formula>
    </cfRule>
  </conditionalFormatting>
  <conditionalFormatting sqref="AL237">
    <cfRule type="expression" dxfId="1212" priority="124">
      <formula>AL237="NG"</formula>
    </cfRule>
  </conditionalFormatting>
  <conditionalFormatting sqref="AL257">
    <cfRule type="expression" dxfId="1211" priority="123">
      <formula>AL257="NG"</formula>
    </cfRule>
  </conditionalFormatting>
  <conditionalFormatting sqref="AL277">
    <cfRule type="expression" dxfId="1210" priority="122">
      <formula>AL277="NG"</formula>
    </cfRule>
  </conditionalFormatting>
  <conditionalFormatting sqref="AL297">
    <cfRule type="expression" dxfId="1209" priority="121">
      <formula>AL297="NG"</formula>
    </cfRule>
  </conditionalFormatting>
  <conditionalFormatting sqref="AL317">
    <cfRule type="expression" dxfId="1208" priority="120">
      <formula>AL317="NG"</formula>
    </cfRule>
  </conditionalFormatting>
  <conditionalFormatting sqref="AL337">
    <cfRule type="expression" dxfId="1207" priority="119">
      <formula>AL337="NG"</formula>
    </cfRule>
  </conditionalFormatting>
  <conditionalFormatting sqref="AL357">
    <cfRule type="expression" dxfId="1206" priority="118">
      <formula>AL357="NG"</formula>
    </cfRule>
  </conditionalFormatting>
  <conditionalFormatting sqref="AL377">
    <cfRule type="expression" dxfId="1205" priority="117">
      <formula>AL377="NG"</formula>
    </cfRule>
  </conditionalFormatting>
  <conditionalFormatting sqref="AL397">
    <cfRule type="expression" dxfId="1204" priority="116">
      <formula>AL397="NG"</formula>
    </cfRule>
  </conditionalFormatting>
  <conditionalFormatting sqref="AL417">
    <cfRule type="expression" dxfId="1203" priority="115">
      <formula>AL417="NG"</formula>
    </cfRule>
  </conditionalFormatting>
  <dataValidations count="3">
    <dataValidation type="list" allowBlank="1" showDropDown="0" showInputMessage="1" showErrorMessage="1" sqref="C12:AG13 C32:AG33 C52:AG53 C72:AG73 C92:AG93 C112:AG113 C132:AG133 C152:AG153 C172:AG173 C192:AG193 C212:AG213 C232:AG233 C252:AG253 C272:AG273 C292:AG293 C312:AG313 C332:AG333 C352:AG353 C372:AG373 C392:AG393 C412:AG413">
      <formula1>"中止,夏休,冬休"</formula1>
    </dataValidation>
    <dataValidation type="list" allowBlank="0" showDropDown="0" showInputMessage="1" showErrorMessage="1" sqref="AA194:AA195 C216:AG217 E34:F35 C416:AG417 V74:V75 Z94:Z95 AD114:AD115 AB134:AB135 Y154:Y155 AD174:AD175 C236:AG237 C256:AG257 C276:AG277 C296:AG297 C316:AG317 C336:AG337 C356:AG357 C376:AG377 C396:AG397 C96:AG97 Z34:AA35 L34:M35 C36:AG37 H74:H75 O74:O75 AC74:AC75 AE54:AE55 E94:E95 S94:S95 L94:L95 C76:AG77 I114:I115 P114:P115 W114:W115 C176:AG177 G134:G135 N134:N135 U134:U135 C116:AG117 D154:D155 K154:K155 R154:R155 C136:AG137 I174:I175 P174:P175 W174:W175 C156:AG157 F194:F195 M194:M195 T194:T195 C196:AG197 S34:S35 J54:J55 Q54:Q55 X54:X55 C56:AG57 C16:AG17">
      <formula1>"休,雨"</formula1>
    </dataValidation>
    <dataValidation type="list" allowBlank="1" showDropDown="0" showInputMessage="1" showErrorMessage="1" sqref="AB194:AG195 C74:G75 C214:AG215 C414:AG415 P74:U75 T94:Y95 AF54:AG55 AE114:AG115 O134:T135 S154:X155 AE174:AG175 C234:AG235 C254:AG255 C274:AG275 C294:AG295 C314:AG315 C334:AG335 C354:AG355 C374:AG375 C394:AG395 AB34:AG35 T34:Y35 C54:I55 Y54:AD55 G34:K35 N34:R35 AD74:AG75 C34:D35 K54:P55 I74:N75 F94:K95 R54:W55 C94:D95 AA94:AG95 Q174:V175 W74:AB75 M94:R95 C114:H115 J114:O115 Q114:V115 X114:AC115 E154:J155 V134:AA135 C134:F135 C154:C155 H134:M135 AC134:AG135 L154:Q155 Z154:AG155 J174:O175 C174:H175 X174:AC175 C194:E195 G194:L195 N194:S195 U194:Z195 C14:AG15">
      <formula1>"休"</formula1>
    </dataValidation>
  </dataValidations>
  <pageMargins left="0.51181102362204722" right="0.11811023622047245" top="0.55118110236220474" bottom="0.35433070866141736" header="0.31496062992125984" footer="0.31496062992125984"/>
  <pageSetup paperSize="9" scale="51" fitToWidth="1" fitToHeight="0" orientation="portrait" usePrinterDefaults="1" r:id="rId1"/>
  <headerFooter>
    <oddHeader xml:space="preserve">&amp;R&amp;"ＤＦ特太ゴシック体,標準"（別紙１）&amp;"-,標準"
</oddHeader>
  </headerFooter>
  <rowBreaks count="2" manualBreakCount="2">
    <brk id="185" max="34" man="1"/>
    <brk id="357" max="34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AL425"/>
  <sheetViews>
    <sheetView view="pageBreakPreview" zoomScaleSheetLayoutView="100" workbookViewId="0">
      <selection activeCell="F46" sqref="F46"/>
    </sheetView>
  </sheetViews>
  <sheetFormatPr defaultColWidth="8.09765625" defaultRowHeight="13.2"/>
  <cols>
    <col min="1" max="1" width="3.296875" style="1" customWidth="1"/>
    <col min="2" max="2" width="9.8984375" style="2" customWidth="1"/>
    <col min="3" max="33" width="3.3984375" style="2" customWidth="1"/>
    <col min="34" max="34" width="10" style="1" customWidth="1"/>
    <col min="35" max="35" width="7.59765625" style="2" bestFit="1" customWidth="1"/>
    <col min="36" max="16384" width="8.09765625" style="1"/>
  </cols>
  <sheetData>
    <row r="1" spans="2:38" ht="19.95">
      <c r="B1" s="3" t="s">
        <v>0</v>
      </c>
      <c r="M1" s="55"/>
      <c r="AI1" s="101"/>
    </row>
    <row r="2" spans="2:38" ht="13.5" customHeight="1">
      <c r="Q2" s="1"/>
      <c r="S2" s="14"/>
      <c r="T2" s="61"/>
      <c r="U2" s="64" t="s">
        <v>4</v>
      </c>
      <c r="V2" s="68"/>
      <c r="W2" s="64" t="s">
        <v>7</v>
      </c>
      <c r="X2" s="68"/>
      <c r="Y2" s="72" t="s">
        <v>5</v>
      </c>
      <c r="Z2" s="76"/>
      <c r="AB2" s="83" t="s">
        <v>9</v>
      </c>
      <c r="AC2" s="86"/>
      <c r="AD2" s="86"/>
      <c r="AE2" s="86"/>
      <c r="AF2" s="86"/>
      <c r="AG2" s="86"/>
      <c r="AH2" s="92" t="str">
        <f>IF(AND(AH3="未達成",Y3&lt;0.285),"未達成","達成")</f>
        <v>達成</v>
      </c>
      <c r="AI2" s="1"/>
    </row>
    <row r="3" spans="2:38" ht="13.5" customHeight="1">
      <c r="B3" s="4" t="s">
        <v>11</v>
      </c>
      <c r="C3" s="4"/>
      <c r="D3" s="4"/>
      <c r="E3" s="4"/>
      <c r="F3" s="2" t="s">
        <v>8</v>
      </c>
      <c r="G3" s="46" t="s">
        <v>48</v>
      </c>
      <c r="H3" s="46"/>
      <c r="I3" s="51"/>
      <c r="J3" s="46"/>
      <c r="K3" s="46"/>
      <c r="L3" s="46"/>
      <c r="M3" s="46"/>
      <c r="N3" s="46"/>
      <c r="O3" s="46"/>
      <c r="P3" s="46"/>
      <c r="R3" s="1"/>
      <c r="S3" s="58" t="s">
        <v>2</v>
      </c>
      <c r="T3" s="20"/>
      <c r="U3" s="65">
        <f>+AI12+AI32+AI52+AI72+AI92+AI112+AI132+AI152+AI172+AI192+AI212+AI232+AI252+AI272+AI292+AI312+AI332+AI352+AI372+AI392+AI412</f>
        <v>154</v>
      </c>
      <c r="V3" s="69"/>
      <c r="W3" s="65">
        <f>AI13+AI33+AI53+AI73+AI93+AI113+AI133+AI153+AI173+AI193+AI213+AI233+AI253+AI273+AI293+AI313+AI333+AI353+AI373+AI393+AI413</f>
        <v>44</v>
      </c>
      <c r="X3" s="20"/>
      <c r="Y3" s="73">
        <f>ROUNDDOWN(W3/U3,3)</f>
        <v>0.28499999999999998</v>
      </c>
      <c r="Z3" s="77"/>
      <c r="AB3" s="84" t="s">
        <v>14</v>
      </c>
      <c r="AC3" s="87"/>
      <c r="AD3" s="87"/>
      <c r="AE3" s="87"/>
      <c r="AF3" s="87"/>
      <c r="AG3" s="87"/>
      <c r="AH3" s="93" t="str">
        <f>IF(COUNTIF(AL10:AL417,"NG")&gt;=1,"未達成","達成")</f>
        <v>達成</v>
      </c>
      <c r="AI3" s="1"/>
      <c r="AJ3" s="112"/>
    </row>
    <row r="4" spans="2:38" ht="13.5" customHeight="1">
      <c r="B4" s="4" t="s">
        <v>16</v>
      </c>
      <c r="C4" s="4"/>
      <c r="D4" s="4"/>
      <c r="E4" s="4"/>
      <c r="F4" s="2" t="s">
        <v>8</v>
      </c>
      <c r="G4" s="47">
        <v>46218</v>
      </c>
      <c r="H4" s="50"/>
      <c r="I4" s="50"/>
      <c r="J4" s="52"/>
      <c r="R4" s="1"/>
      <c r="S4" s="59" t="s">
        <v>17</v>
      </c>
      <c r="T4" s="62"/>
      <c r="U4" s="66">
        <f>+U3</f>
        <v>154</v>
      </c>
      <c r="V4" s="70"/>
      <c r="W4" s="66">
        <f>+AI15+AI35+AI55+AI75+AI95+AI115+AI135+AI155+AI175+AI195+AI215+AI235+AI255+AI275+AI295+AI315+AI335+AI355+AI375+AI395+AI415</f>
        <v>44</v>
      </c>
      <c r="X4" s="71"/>
      <c r="Y4" s="74">
        <f>ROUNDDOWN(W4/U4,3)</f>
        <v>0.28499999999999998</v>
      </c>
      <c r="Z4" s="78"/>
      <c r="AB4" s="83" t="s">
        <v>18</v>
      </c>
      <c r="AC4" s="86"/>
      <c r="AD4" s="86"/>
      <c r="AE4" s="86"/>
      <c r="AF4" s="86"/>
      <c r="AG4" s="86"/>
      <c r="AH4" s="92" t="str">
        <f>IF(AND(AH5="未達成",Y4&lt;0.285),"未達成","達成")</f>
        <v>達成</v>
      </c>
      <c r="AI4" s="102"/>
      <c r="AK4" s="112"/>
    </row>
    <row r="5" spans="2:38" ht="13.5" customHeight="1">
      <c r="B5" s="5" t="s">
        <v>19</v>
      </c>
      <c r="C5" s="5"/>
      <c r="D5" s="5"/>
      <c r="E5" s="5"/>
      <c r="F5" s="2" t="s">
        <v>8</v>
      </c>
      <c r="G5" s="48">
        <v>46374</v>
      </c>
      <c r="H5" s="48"/>
      <c r="I5" s="48"/>
      <c r="J5" s="48"/>
      <c r="L5" s="54" t="s">
        <v>21</v>
      </c>
      <c r="M5" s="54"/>
      <c r="N5" s="54"/>
      <c r="O5" s="2" t="s">
        <v>8</v>
      </c>
      <c r="P5" s="4">
        <f>+G5-G4+1</f>
        <v>157</v>
      </c>
      <c r="Q5" s="57"/>
      <c r="R5" s="57"/>
      <c r="S5" s="60" t="s">
        <v>3</v>
      </c>
      <c r="T5" s="63"/>
      <c r="U5" s="67">
        <f>AI18+AI38+AI58+AI78+AI98+AI118+AI138+AI158+AI178+AI198+AI218+AI238+AI258+AI278+AI298+AI318+AI338+AI358+AI378+AI398+AI418+AI20+AI40+AI60+AI80+AI100+AI120+AI140+AI160+AI180+AI200+AI220+AI240+AI260+AI280+AI300+AI320+AI340+AI360+AI380+AI400+AI420+AI22+AI24+AI42+AI44+AI62+AI64+AI82+AI84+AI102+AI104+AI122+AI122+AI124+AI142+AI144+AI162+AI164+AI182+AI184+AI202+AI204+AI222+AI224+AI242+AI244+AI262+AI264+AI282+AI284+AI302+AI304+AI322+AI324+AI342+AI344+AI362+AI364+AI382+AI384+AI402+AI404+AI422+AI424</f>
        <v>20</v>
      </c>
      <c r="V5" s="67"/>
      <c r="W5" s="67">
        <f>AI19+AI39+AI59+AI79+AI99+AI119+AI139+AI159+AI179+AI199+AI219+AI239+AI259+AI279+AI299+AI319+AI339+AI359+AI379+AI399+AI419+AI21+AI41+AI61+AI81+AI101+AI121+AI141+AI161+AI181+AI201+AI221+AI241+AI261+AI281+AI301+AI321+AI341+AI361+AI381+AI401+AI421+AI23+AI25+AI43+AI45+AI63+AI65+AI83+AI85+AI103+AI105+AI123+AI125+AI143+AI145+AI163+AI165+AI183+AI185+AI203+AI205+AI223+AI225+AI243+AI245+AI263+AI265+AI283+AI285+AI303+AI305+AI323+AI325+AI343+AI345+AI363+AI365+AI383+AI385+AI403+AI405+AI423+AI425</f>
        <v>19</v>
      </c>
      <c r="X5" s="67"/>
      <c r="Y5" s="75">
        <f>ROUNDDOWN(W5/U5,3)</f>
        <v>0.95</v>
      </c>
      <c r="Z5" s="79"/>
      <c r="AA5" s="82"/>
      <c r="AB5" s="84" t="s">
        <v>23</v>
      </c>
      <c r="AC5" s="87"/>
      <c r="AD5" s="87"/>
      <c r="AE5" s="87"/>
      <c r="AF5" s="87"/>
      <c r="AG5" s="87"/>
      <c r="AH5" s="93" t="str">
        <f>IF(COUNTIF(AI10:AI419,"NG")&gt;=1,"未達成","達成")</f>
        <v>達成</v>
      </c>
      <c r="AI5" s="102"/>
      <c r="AK5" s="112"/>
    </row>
    <row r="6" spans="2:38" ht="18" customHeight="1">
      <c r="B6" s="5"/>
      <c r="C6" s="5"/>
      <c r="D6" s="5"/>
      <c r="E6" s="5"/>
      <c r="G6" s="49"/>
      <c r="H6" s="49"/>
      <c r="I6" s="49"/>
      <c r="J6" s="49"/>
      <c r="K6" s="53"/>
      <c r="L6" s="54"/>
      <c r="M6" s="54"/>
      <c r="N6" s="54"/>
      <c r="P6" s="56"/>
      <c r="Q6" s="56"/>
      <c r="R6" s="56"/>
      <c r="AA6" s="82"/>
      <c r="AB6" s="85"/>
      <c r="AC6" s="85"/>
      <c r="AD6" s="85"/>
      <c r="AE6" s="85"/>
      <c r="AF6" s="85"/>
      <c r="AG6" s="85"/>
      <c r="AH6" s="85"/>
      <c r="AI6" s="102"/>
      <c r="AK6" s="112"/>
    </row>
    <row r="7" spans="2:38" ht="13.5" customHeight="1">
      <c r="C7" s="1">
        <f>YEAR(G4)</f>
        <v>2026</v>
      </c>
      <c r="D7" s="1">
        <f>MONTH(G4)</f>
        <v>7</v>
      </c>
      <c r="E7" s="1"/>
      <c r="F7" s="45">
        <f>DATE(C7,D7,1)</f>
        <v>46204</v>
      </c>
    </row>
    <row r="8" spans="2:38" ht="13.5" customHeight="1">
      <c r="B8" s="6" t="s">
        <v>1</v>
      </c>
      <c r="C8" s="17">
        <f>C9</f>
        <v>46204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03"/>
    </row>
    <row r="9" spans="2:38" hidden="1">
      <c r="B9" s="7"/>
      <c r="C9" s="18">
        <f>DATE($C7,$D7,1)</f>
        <v>46204</v>
      </c>
      <c r="D9" s="38">
        <f t="shared" ref="D9:AG9" si="0">C9+1</f>
        <v>46205</v>
      </c>
      <c r="E9" s="38">
        <f t="shared" si="0"/>
        <v>46206</v>
      </c>
      <c r="F9" s="38">
        <f t="shared" si="0"/>
        <v>46207</v>
      </c>
      <c r="G9" s="38">
        <f t="shared" si="0"/>
        <v>46208</v>
      </c>
      <c r="H9" s="38">
        <f t="shared" si="0"/>
        <v>46209</v>
      </c>
      <c r="I9" s="38">
        <f t="shared" si="0"/>
        <v>46210</v>
      </c>
      <c r="J9" s="38">
        <f t="shared" si="0"/>
        <v>46211</v>
      </c>
      <c r="K9" s="38">
        <f t="shared" si="0"/>
        <v>46212</v>
      </c>
      <c r="L9" s="38">
        <f t="shared" si="0"/>
        <v>46213</v>
      </c>
      <c r="M9" s="38">
        <f t="shared" si="0"/>
        <v>46214</v>
      </c>
      <c r="N9" s="38">
        <f t="shared" si="0"/>
        <v>46215</v>
      </c>
      <c r="O9" s="38">
        <f t="shared" si="0"/>
        <v>46216</v>
      </c>
      <c r="P9" s="38">
        <f t="shared" si="0"/>
        <v>46217</v>
      </c>
      <c r="Q9" s="38">
        <f t="shared" si="0"/>
        <v>46218</v>
      </c>
      <c r="R9" s="38">
        <f t="shared" si="0"/>
        <v>46219</v>
      </c>
      <c r="S9" s="38">
        <f t="shared" si="0"/>
        <v>46220</v>
      </c>
      <c r="T9" s="38">
        <f t="shared" si="0"/>
        <v>46221</v>
      </c>
      <c r="U9" s="38">
        <f t="shared" si="0"/>
        <v>46222</v>
      </c>
      <c r="V9" s="38">
        <f t="shared" si="0"/>
        <v>46223</v>
      </c>
      <c r="W9" s="38">
        <f t="shared" si="0"/>
        <v>46224</v>
      </c>
      <c r="X9" s="38">
        <f t="shared" si="0"/>
        <v>46225</v>
      </c>
      <c r="Y9" s="38">
        <f t="shared" si="0"/>
        <v>46226</v>
      </c>
      <c r="Z9" s="38">
        <f t="shared" si="0"/>
        <v>46227</v>
      </c>
      <c r="AA9" s="38">
        <f t="shared" si="0"/>
        <v>46228</v>
      </c>
      <c r="AB9" s="38">
        <f t="shared" si="0"/>
        <v>46229</v>
      </c>
      <c r="AC9" s="38">
        <f t="shared" si="0"/>
        <v>46230</v>
      </c>
      <c r="AD9" s="38">
        <f t="shared" si="0"/>
        <v>46231</v>
      </c>
      <c r="AE9" s="38">
        <f t="shared" si="0"/>
        <v>46232</v>
      </c>
      <c r="AF9" s="38">
        <f t="shared" si="0"/>
        <v>46233</v>
      </c>
      <c r="AG9" s="38">
        <f t="shared" si="0"/>
        <v>46234</v>
      </c>
      <c r="AH9" s="94"/>
      <c r="AI9" s="104"/>
    </row>
    <row r="10" spans="2:38">
      <c r="B10" s="7" t="s">
        <v>24</v>
      </c>
      <c r="C10" s="19" t="str">
        <f>IF(C9&gt;=G4,C9,"")</f>
        <v/>
      </c>
      <c r="D10" s="29" t="str">
        <f t="shared" ref="D10:AE10" si="1">IF(D9&lt;$G4,"",IF(C9=EOMONTH(DATE($C7,$D7,1),0),"",IF(C9="","",C9+1)))</f>
        <v/>
      </c>
      <c r="E10" s="29" t="str">
        <f t="shared" si="1"/>
        <v/>
      </c>
      <c r="F10" s="29" t="str">
        <f t="shared" si="1"/>
        <v/>
      </c>
      <c r="G10" s="29" t="str">
        <f t="shared" si="1"/>
        <v/>
      </c>
      <c r="H10" s="29" t="str">
        <f t="shared" si="1"/>
        <v/>
      </c>
      <c r="I10" s="29" t="str">
        <f t="shared" si="1"/>
        <v/>
      </c>
      <c r="J10" s="29" t="str">
        <f t="shared" si="1"/>
        <v/>
      </c>
      <c r="K10" s="29" t="str">
        <f t="shared" si="1"/>
        <v/>
      </c>
      <c r="L10" s="29" t="str">
        <f t="shared" si="1"/>
        <v/>
      </c>
      <c r="M10" s="29" t="str">
        <f t="shared" si="1"/>
        <v/>
      </c>
      <c r="N10" s="29" t="str">
        <f t="shared" si="1"/>
        <v/>
      </c>
      <c r="O10" s="29" t="str">
        <f t="shared" si="1"/>
        <v/>
      </c>
      <c r="P10" s="29" t="str">
        <f t="shared" si="1"/>
        <v/>
      </c>
      <c r="Q10" s="29">
        <f t="shared" si="1"/>
        <v>46218</v>
      </c>
      <c r="R10" s="29">
        <f t="shared" si="1"/>
        <v>46219</v>
      </c>
      <c r="S10" s="29">
        <f t="shared" si="1"/>
        <v>46220</v>
      </c>
      <c r="T10" s="29">
        <f t="shared" si="1"/>
        <v>46221</v>
      </c>
      <c r="U10" s="29">
        <f t="shared" si="1"/>
        <v>46222</v>
      </c>
      <c r="V10" s="29">
        <f t="shared" si="1"/>
        <v>46223</v>
      </c>
      <c r="W10" s="29">
        <f t="shared" si="1"/>
        <v>46224</v>
      </c>
      <c r="X10" s="29">
        <f t="shared" si="1"/>
        <v>46225</v>
      </c>
      <c r="Y10" s="29">
        <f t="shared" si="1"/>
        <v>46226</v>
      </c>
      <c r="Z10" s="29">
        <f t="shared" si="1"/>
        <v>46227</v>
      </c>
      <c r="AA10" s="29">
        <f t="shared" si="1"/>
        <v>46228</v>
      </c>
      <c r="AB10" s="29">
        <f t="shared" si="1"/>
        <v>46229</v>
      </c>
      <c r="AC10" s="29">
        <f t="shared" si="1"/>
        <v>46230</v>
      </c>
      <c r="AD10" s="29">
        <f t="shared" si="1"/>
        <v>46231</v>
      </c>
      <c r="AE10" s="29">
        <f t="shared" si="1"/>
        <v>46232</v>
      </c>
      <c r="AF10" s="29">
        <f>IF(AF9&lt;$G4,"",IF(AE9=EOMONTH(DATE($C7,$D7,1),0),"",IF(AE10="","",AE10+1)))</f>
        <v>46233</v>
      </c>
      <c r="AG10" s="29">
        <f>IF(AG9&lt;$G4,"",IF(AF10=EOMONTH(DATE($C7,$D7,1),0),"",IF(AF10="","",AF10+1)))</f>
        <v>46234</v>
      </c>
      <c r="AH10" s="95" t="s">
        <v>25</v>
      </c>
      <c r="AI10" s="105">
        <f>+COUNTIFS(C11:AG11,"土",C12:AG12,"")+COUNTIFS(C11:AG11,"日",C12:AG12,"")</f>
        <v>4</v>
      </c>
    </row>
    <row r="11" spans="2:38">
      <c r="B11" s="7" t="s">
        <v>26</v>
      </c>
      <c r="C11" s="20" t="str">
        <f t="shared" ref="C11:AG11" si="2">IFERROR(TEXT(WEEKDAY(+C10),"aaa"),"")</f>
        <v/>
      </c>
      <c r="D11" s="20" t="str">
        <f t="shared" si="2"/>
        <v/>
      </c>
      <c r="E11" s="20" t="str">
        <f t="shared" si="2"/>
        <v/>
      </c>
      <c r="F11" s="20" t="str">
        <f t="shared" si="2"/>
        <v/>
      </c>
      <c r="G11" s="20" t="str">
        <f t="shared" si="2"/>
        <v/>
      </c>
      <c r="H11" s="20" t="str">
        <f t="shared" si="2"/>
        <v/>
      </c>
      <c r="I11" s="20" t="str">
        <f t="shared" si="2"/>
        <v/>
      </c>
      <c r="J11" s="20" t="str">
        <f t="shared" si="2"/>
        <v/>
      </c>
      <c r="K11" s="20" t="str">
        <f t="shared" si="2"/>
        <v/>
      </c>
      <c r="L11" s="20" t="str">
        <f t="shared" si="2"/>
        <v/>
      </c>
      <c r="M11" s="20" t="str">
        <f t="shared" si="2"/>
        <v/>
      </c>
      <c r="N11" s="20" t="str">
        <f t="shared" si="2"/>
        <v/>
      </c>
      <c r="O11" s="20" t="str">
        <f t="shared" si="2"/>
        <v/>
      </c>
      <c r="P11" s="20" t="str">
        <f t="shared" si="2"/>
        <v/>
      </c>
      <c r="Q11" s="20" t="str">
        <f t="shared" si="2"/>
        <v>水</v>
      </c>
      <c r="R11" s="20" t="str">
        <f t="shared" si="2"/>
        <v>木</v>
      </c>
      <c r="S11" s="20" t="str">
        <f t="shared" si="2"/>
        <v>金</v>
      </c>
      <c r="T11" s="20" t="str">
        <f t="shared" si="2"/>
        <v>土</v>
      </c>
      <c r="U11" s="20" t="str">
        <f t="shared" si="2"/>
        <v>日</v>
      </c>
      <c r="V11" s="20" t="str">
        <f t="shared" si="2"/>
        <v>月</v>
      </c>
      <c r="W11" s="20" t="str">
        <f t="shared" si="2"/>
        <v>火</v>
      </c>
      <c r="X11" s="20" t="str">
        <f t="shared" si="2"/>
        <v>水</v>
      </c>
      <c r="Y11" s="20" t="str">
        <f t="shared" si="2"/>
        <v>木</v>
      </c>
      <c r="Z11" s="20" t="str">
        <f t="shared" si="2"/>
        <v>金</v>
      </c>
      <c r="AA11" s="20" t="str">
        <f t="shared" si="2"/>
        <v>土</v>
      </c>
      <c r="AB11" s="20" t="str">
        <f t="shared" si="2"/>
        <v>日</v>
      </c>
      <c r="AC11" s="20" t="str">
        <f t="shared" si="2"/>
        <v>月</v>
      </c>
      <c r="AD11" s="20" t="str">
        <f t="shared" si="2"/>
        <v>火</v>
      </c>
      <c r="AE11" s="20" t="str">
        <f t="shared" si="2"/>
        <v>水</v>
      </c>
      <c r="AF11" s="20" t="str">
        <f t="shared" si="2"/>
        <v>木</v>
      </c>
      <c r="AG11" s="20" t="str">
        <f t="shared" si="2"/>
        <v>金</v>
      </c>
      <c r="AH11" s="95" t="s">
        <v>12</v>
      </c>
      <c r="AI11" s="105">
        <f>+COUNTIF(C12:AG12,"夏休")+COUNTIF(C12:AG12,"冬休")+COUNTIF(C12:AG12,"中止")</f>
        <v>0</v>
      </c>
    </row>
    <row r="12" spans="2:38" ht="13.5" customHeight="1">
      <c r="B12" s="8" t="s">
        <v>27</v>
      </c>
      <c r="C12" s="21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88"/>
      <c r="AH12" s="96" t="s">
        <v>4</v>
      </c>
      <c r="AI12" s="106">
        <f>COUNT(C10:AG10)-AI11</f>
        <v>17</v>
      </c>
    </row>
    <row r="13" spans="2:38" ht="13.5" customHeight="1">
      <c r="B13" s="9"/>
      <c r="C13" s="21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88"/>
      <c r="AH13" s="96" t="s">
        <v>29</v>
      </c>
      <c r="AI13" s="106">
        <f>+COUNTIF(C14:AG15,"休")</f>
        <v>4</v>
      </c>
      <c r="AJ13" s="113" t="str">
        <f>IF(AI14&gt;0.285,"",IF(AI13&lt;AI10,"←計画日数が足りません",""))</f>
        <v/>
      </c>
    </row>
    <row r="14" spans="2:38" ht="13.5" customHeight="1">
      <c r="B14" s="10" t="s">
        <v>2</v>
      </c>
      <c r="C14" s="22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 t="s">
        <v>57</v>
      </c>
      <c r="U14" s="35" t="s">
        <v>57</v>
      </c>
      <c r="V14" s="35"/>
      <c r="W14" s="35"/>
      <c r="X14" s="35"/>
      <c r="Y14" s="35"/>
      <c r="Z14" s="35"/>
      <c r="AA14" s="35" t="s">
        <v>57</v>
      </c>
      <c r="AB14" s="35" t="s">
        <v>57</v>
      </c>
      <c r="AC14" s="35"/>
      <c r="AD14" s="35"/>
      <c r="AE14" s="35"/>
      <c r="AF14" s="35"/>
      <c r="AG14" s="35"/>
      <c r="AH14" s="96" t="s">
        <v>30</v>
      </c>
      <c r="AI14" s="107">
        <f>+AI13/AI12</f>
        <v>0.23529411764705882</v>
      </c>
    </row>
    <row r="15" spans="2:38">
      <c r="B15" s="10"/>
      <c r="C15" s="22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96" t="s">
        <v>7</v>
      </c>
      <c r="AI15" s="106">
        <f>+COUNTA(C16:AG17)</f>
        <v>4</v>
      </c>
    </row>
    <row r="16" spans="2:38">
      <c r="B16" s="11" t="s">
        <v>17</v>
      </c>
      <c r="C16" s="23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 t="s">
        <v>57</v>
      </c>
      <c r="U16" s="36" t="s">
        <v>57</v>
      </c>
      <c r="V16" s="36"/>
      <c r="W16" s="36" t="s">
        <v>55</v>
      </c>
      <c r="X16" s="36"/>
      <c r="Y16" s="36"/>
      <c r="Z16" s="36"/>
      <c r="AA16" s="36"/>
      <c r="AB16" s="36" t="s">
        <v>57</v>
      </c>
      <c r="AC16" s="36"/>
      <c r="AD16" s="36"/>
      <c r="AE16" s="36"/>
      <c r="AF16" s="36"/>
      <c r="AG16" s="36"/>
      <c r="AH16" s="97" t="s">
        <v>31</v>
      </c>
      <c r="AI16" s="108">
        <f>+AI15/AI12</f>
        <v>0.23529411764705882</v>
      </c>
      <c r="AL16" s="2">
        <f>+COUNTIF(C14:AG15,"休")</f>
        <v>4</v>
      </c>
    </row>
    <row r="17" spans="2:38">
      <c r="B17" s="12"/>
      <c r="C17" s="24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98" t="s">
        <v>6</v>
      </c>
      <c r="AI17" s="109" t="str">
        <f>IF(7&gt;AI12,"対象外",IF(OR(AI16&gt;=0.285,AI15&gt;=AI10),"OK","NG"))</f>
        <v>OK</v>
      </c>
      <c r="AJ17" s="113" t="str">
        <f>IF(AI17="対象外","←７日間に満たない期間は達成判定の対象外",IF(AI17="NG","←月単位未達成","←月単位達成"))</f>
        <v>←月単位達成</v>
      </c>
      <c r="AL17" s="114" t="str">
        <f>IF(7&gt;AI12,"対象外",IF(AL16&gt;=AI10,"OK","NG"))</f>
        <v>OK</v>
      </c>
    </row>
    <row r="18" spans="2:38" hidden="1">
      <c r="B18" s="13" t="s">
        <v>32</v>
      </c>
      <c r="C18" s="25" t="e">
        <f t="shared" ref="C18:AG18" si="3">IF(AND(DAY(C10)&gt;=22,DAY(C10)&lt;=28,C11="土"),1,0)</f>
        <v>#VALUE!</v>
      </c>
      <c r="D18" s="25" t="e">
        <f t="shared" si="3"/>
        <v>#VALUE!</v>
      </c>
      <c r="E18" s="25" t="e">
        <f t="shared" si="3"/>
        <v>#VALUE!</v>
      </c>
      <c r="F18" s="25" t="e">
        <f t="shared" si="3"/>
        <v>#VALUE!</v>
      </c>
      <c r="G18" s="25" t="e">
        <f t="shared" si="3"/>
        <v>#VALUE!</v>
      </c>
      <c r="H18" s="25" t="e">
        <f t="shared" si="3"/>
        <v>#VALUE!</v>
      </c>
      <c r="I18" s="25" t="e">
        <f t="shared" si="3"/>
        <v>#VALUE!</v>
      </c>
      <c r="J18" s="25" t="e">
        <f t="shared" si="3"/>
        <v>#VALUE!</v>
      </c>
      <c r="K18" s="25" t="e">
        <f t="shared" si="3"/>
        <v>#VALUE!</v>
      </c>
      <c r="L18" s="25" t="e">
        <f t="shared" si="3"/>
        <v>#VALUE!</v>
      </c>
      <c r="M18" s="25" t="e">
        <f t="shared" si="3"/>
        <v>#VALUE!</v>
      </c>
      <c r="N18" s="25" t="e">
        <f t="shared" si="3"/>
        <v>#VALUE!</v>
      </c>
      <c r="O18" s="25" t="e">
        <f t="shared" si="3"/>
        <v>#VALUE!</v>
      </c>
      <c r="P18" s="25" t="e">
        <f t="shared" si="3"/>
        <v>#VALUE!</v>
      </c>
      <c r="Q18" s="25">
        <f t="shared" si="3"/>
        <v>0</v>
      </c>
      <c r="R18" s="25">
        <f t="shared" si="3"/>
        <v>0</v>
      </c>
      <c r="S18" s="25">
        <f t="shared" si="3"/>
        <v>0</v>
      </c>
      <c r="T18" s="25">
        <f t="shared" si="3"/>
        <v>0</v>
      </c>
      <c r="U18" s="25">
        <f t="shared" si="3"/>
        <v>0</v>
      </c>
      <c r="V18" s="25">
        <f t="shared" si="3"/>
        <v>0</v>
      </c>
      <c r="W18" s="25">
        <f t="shared" si="3"/>
        <v>0</v>
      </c>
      <c r="X18" s="25">
        <f t="shared" si="3"/>
        <v>0</v>
      </c>
      <c r="Y18" s="25">
        <f t="shared" si="3"/>
        <v>0</v>
      </c>
      <c r="Z18" s="25">
        <f t="shared" si="3"/>
        <v>0</v>
      </c>
      <c r="AA18" s="25">
        <f t="shared" si="3"/>
        <v>1</v>
      </c>
      <c r="AB18" s="25">
        <f t="shared" si="3"/>
        <v>0</v>
      </c>
      <c r="AC18" s="25">
        <f t="shared" si="3"/>
        <v>0</v>
      </c>
      <c r="AD18" s="25">
        <f t="shared" si="3"/>
        <v>0</v>
      </c>
      <c r="AE18" s="25">
        <f t="shared" si="3"/>
        <v>0</v>
      </c>
      <c r="AF18" s="25">
        <f t="shared" si="3"/>
        <v>0</v>
      </c>
      <c r="AG18" s="25">
        <f t="shared" si="3"/>
        <v>0</v>
      </c>
      <c r="AH18" s="99" t="s">
        <v>34</v>
      </c>
      <c r="AI18" s="110">
        <f t="shared" ref="AI18:AI25" si="4">_xlfn.AGGREGATE(9,6,C18:AG18)</f>
        <v>1</v>
      </c>
      <c r="AJ18" s="113"/>
    </row>
    <row r="19" spans="2:38" hidden="1">
      <c r="B19" s="13" t="s">
        <v>13</v>
      </c>
      <c r="C19" s="26" t="e">
        <f t="shared" ref="C19:AG19" si="5">IF(AND(DAY(C10)&gt;=22,DAY(C10)&lt;=28,C11="土",OR(C16="休",C16="雨")),1,0)</f>
        <v>#VALUE!</v>
      </c>
      <c r="D19" s="26" t="e">
        <f t="shared" si="5"/>
        <v>#VALUE!</v>
      </c>
      <c r="E19" s="26" t="e">
        <f t="shared" si="5"/>
        <v>#VALUE!</v>
      </c>
      <c r="F19" s="26" t="e">
        <f t="shared" si="5"/>
        <v>#VALUE!</v>
      </c>
      <c r="G19" s="26" t="e">
        <f t="shared" si="5"/>
        <v>#VALUE!</v>
      </c>
      <c r="H19" s="26" t="e">
        <f t="shared" si="5"/>
        <v>#VALUE!</v>
      </c>
      <c r="I19" s="26" t="e">
        <f t="shared" si="5"/>
        <v>#VALUE!</v>
      </c>
      <c r="J19" s="26" t="e">
        <f t="shared" si="5"/>
        <v>#VALUE!</v>
      </c>
      <c r="K19" s="26" t="e">
        <f t="shared" si="5"/>
        <v>#VALUE!</v>
      </c>
      <c r="L19" s="26" t="e">
        <f t="shared" si="5"/>
        <v>#VALUE!</v>
      </c>
      <c r="M19" s="26" t="e">
        <f t="shared" si="5"/>
        <v>#VALUE!</v>
      </c>
      <c r="N19" s="26" t="e">
        <f t="shared" si="5"/>
        <v>#VALUE!</v>
      </c>
      <c r="O19" s="26" t="e">
        <f t="shared" si="5"/>
        <v>#VALUE!</v>
      </c>
      <c r="P19" s="26" t="e">
        <f t="shared" si="5"/>
        <v>#VALUE!</v>
      </c>
      <c r="Q19" s="26">
        <f t="shared" si="5"/>
        <v>0</v>
      </c>
      <c r="R19" s="26">
        <f t="shared" si="5"/>
        <v>0</v>
      </c>
      <c r="S19" s="26">
        <f t="shared" si="5"/>
        <v>0</v>
      </c>
      <c r="T19" s="26">
        <f t="shared" si="5"/>
        <v>0</v>
      </c>
      <c r="U19" s="26">
        <f t="shared" si="5"/>
        <v>0</v>
      </c>
      <c r="V19" s="26">
        <f t="shared" si="5"/>
        <v>0</v>
      </c>
      <c r="W19" s="26">
        <f t="shared" si="5"/>
        <v>0</v>
      </c>
      <c r="X19" s="26">
        <f t="shared" si="5"/>
        <v>0</v>
      </c>
      <c r="Y19" s="26">
        <f t="shared" si="5"/>
        <v>0</v>
      </c>
      <c r="Z19" s="26">
        <f t="shared" si="5"/>
        <v>0</v>
      </c>
      <c r="AA19" s="26">
        <f t="shared" si="5"/>
        <v>0</v>
      </c>
      <c r="AB19" s="26">
        <f t="shared" si="5"/>
        <v>0</v>
      </c>
      <c r="AC19" s="26">
        <f t="shared" si="5"/>
        <v>0</v>
      </c>
      <c r="AD19" s="26">
        <f t="shared" si="5"/>
        <v>0</v>
      </c>
      <c r="AE19" s="26">
        <f t="shared" si="5"/>
        <v>0</v>
      </c>
      <c r="AF19" s="26">
        <f t="shared" si="5"/>
        <v>0</v>
      </c>
      <c r="AG19" s="26">
        <f t="shared" si="5"/>
        <v>0</v>
      </c>
      <c r="AH19" s="99" t="s">
        <v>35</v>
      </c>
      <c r="AI19" s="110">
        <f t="shared" si="4"/>
        <v>0</v>
      </c>
      <c r="AJ19" s="113"/>
    </row>
    <row r="20" spans="2:38" hidden="1">
      <c r="B20" s="13" t="s">
        <v>37</v>
      </c>
      <c r="C20" s="25" t="e">
        <f t="shared" ref="C20:AG20" si="6">IF(AND(DAY(C10)&gt;=8,DAY(C10)&lt;=14,C11="土"),1,0)</f>
        <v>#VALUE!</v>
      </c>
      <c r="D20" s="25" t="e">
        <f t="shared" si="6"/>
        <v>#VALUE!</v>
      </c>
      <c r="E20" s="25" t="e">
        <f t="shared" si="6"/>
        <v>#VALUE!</v>
      </c>
      <c r="F20" s="25" t="e">
        <f t="shared" si="6"/>
        <v>#VALUE!</v>
      </c>
      <c r="G20" s="25" t="e">
        <f t="shared" si="6"/>
        <v>#VALUE!</v>
      </c>
      <c r="H20" s="25" t="e">
        <f t="shared" si="6"/>
        <v>#VALUE!</v>
      </c>
      <c r="I20" s="25" t="e">
        <f t="shared" si="6"/>
        <v>#VALUE!</v>
      </c>
      <c r="J20" s="25" t="e">
        <f t="shared" si="6"/>
        <v>#VALUE!</v>
      </c>
      <c r="K20" s="25" t="e">
        <f t="shared" si="6"/>
        <v>#VALUE!</v>
      </c>
      <c r="L20" s="25" t="e">
        <f t="shared" si="6"/>
        <v>#VALUE!</v>
      </c>
      <c r="M20" s="25" t="e">
        <f t="shared" si="6"/>
        <v>#VALUE!</v>
      </c>
      <c r="N20" s="25" t="e">
        <f t="shared" si="6"/>
        <v>#VALUE!</v>
      </c>
      <c r="O20" s="25" t="e">
        <f t="shared" si="6"/>
        <v>#VALUE!</v>
      </c>
      <c r="P20" s="25" t="e">
        <f t="shared" si="6"/>
        <v>#VALUE!</v>
      </c>
      <c r="Q20" s="25">
        <f t="shared" si="6"/>
        <v>0</v>
      </c>
      <c r="R20" s="25">
        <f t="shared" si="6"/>
        <v>0</v>
      </c>
      <c r="S20" s="25">
        <f t="shared" si="6"/>
        <v>0</v>
      </c>
      <c r="T20" s="25">
        <f t="shared" si="6"/>
        <v>0</v>
      </c>
      <c r="U20" s="25">
        <f t="shared" si="6"/>
        <v>0</v>
      </c>
      <c r="V20" s="25">
        <f t="shared" si="6"/>
        <v>0</v>
      </c>
      <c r="W20" s="25">
        <f t="shared" si="6"/>
        <v>0</v>
      </c>
      <c r="X20" s="25">
        <f t="shared" si="6"/>
        <v>0</v>
      </c>
      <c r="Y20" s="25">
        <f t="shared" si="6"/>
        <v>0</v>
      </c>
      <c r="Z20" s="25">
        <f t="shared" si="6"/>
        <v>0</v>
      </c>
      <c r="AA20" s="25">
        <f t="shared" si="6"/>
        <v>0</v>
      </c>
      <c r="AB20" s="25">
        <f t="shared" si="6"/>
        <v>0</v>
      </c>
      <c r="AC20" s="25">
        <f t="shared" si="6"/>
        <v>0</v>
      </c>
      <c r="AD20" s="25">
        <f t="shared" si="6"/>
        <v>0</v>
      </c>
      <c r="AE20" s="25">
        <f t="shared" si="6"/>
        <v>0</v>
      </c>
      <c r="AF20" s="25">
        <f t="shared" si="6"/>
        <v>0</v>
      </c>
      <c r="AG20" s="25">
        <f t="shared" si="6"/>
        <v>0</v>
      </c>
      <c r="AH20" s="99" t="s">
        <v>34</v>
      </c>
      <c r="AI20" s="110">
        <f t="shared" si="4"/>
        <v>0</v>
      </c>
      <c r="AJ20" s="113"/>
    </row>
    <row r="21" spans="2:38" hidden="1">
      <c r="B21" s="13" t="s">
        <v>38</v>
      </c>
      <c r="C21" s="26" t="e">
        <f t="shared" ref="C21:AG21" si="7">IF(AND(DAY(C10)&gt;=8,DAY(C10)&lt;=14,C11="土",OR(C16="休",C16="雨")),1,0)</f>
        <v>#VALUE!</v>
      </c>
      <c r="D21" s="26" t="e">
        <f t="shared" si="7"/>
        <v>#VALUE!</v>
      </c>
      <c r="E21" s="26" t="e">
        <f t="shared" si="7"/>
        <v>#VALUE!</v>
      </c>
      <c r="F21" s="26" t="e">
        <f t="shared" si="7"/>
        <v>#VALUE!</v>
      </c>
      <c r="G21" s="26" t="e">
        <f t="shared" si="7"/>
        <v>#VALUE!</v>
      </c>
      <c r="H21" s="26" t="e">
        <f t="shared" si="7"/>
        <v>#VALUE!</v>
      </c>
      <c r="I21" s="26" t="e">
        <f t="shared" si="7"/>
        <v>#VALUE!</v>
      </c>
      <c r="J21" s="26" t="e">
        <f t="shared" si="7"/>
        <v>#VALUE!</v>
      </c>
      <c r="K21" s="26" t="e">
        <f t="shared" si="7"/>
        <v>#VALUE!</v>
      </c>
      <c r="L21" s="26" t="e">
        <f t="shared" si="7"/>
        <v>#VALUE!</v>
      </c>
      <c r="M21" s="26" t="e">
        <f t="shared" si="7"/>
        <v>#VALUE!</v>
      </c>
      <c r="N21" s="26" t="e">
        <f t="shared" si="7"/>
        <v>#VALUE!</v>
      </c>
      <c r="O21" s="26" t="e">
        <f t="shared" si="7"/>
        <v>#VALUE!</v>
      </c>
      <c r="P21" s="26" t="e">
        <f t="shared" si="7"/>
        <v>#VALUE!</v>
      </c>
      <c r="Q21" s="26">
        <f t="shared" si="7"/>
        <v>0</v>
      </c>
      <c r="R21" s="26">
        <f t="shared" si="7"/>
        <v>0</v>
      </c>
      <c r="S21" s="26">
        <f t="shared" si="7"/>
        <v>0</v>
      </c>
      <c r="T21" s="26">
        <f t="shared" si="7"/>
        <v>0</v>
      </c>
      <c r="U21" s="26">
        <f t="shared" si="7"/>
        <v>0</v>
      </c>
      <c r="V21" s="26">
        <f t="shared" si="7"/>
        <v>0</v>
      </c>
      <c r="W21" s="26">
        <f t="shared" si="7"/>
        <v>0</v>
      </c>
      <c r="X21" s="26">
        <f t="shared" si="7"/>
        <v>0</v>
      </c>
      <c r="Y21" s="26">
        <f t="shared" si="7"/>
        <v>0</v>
      </c>
      <c r="Z21" s="26">
        <f t="shared" si="7"/>
        <v>0</v>
      </c>
      <c r="AA21" s="26">
        <f t="shared" si="7"/>
        <v>0</v>
      </c>
      <c r="AB21" s="26">
        <f t="shared" si="7"/>
        <v>0</v>
      </c>
      <c r="AC21" s="26">
        <f t="shared" si="7"/>
        <v>0</v>
      </c>
      <c r="AD21" s="26">
        <f t="shared" si="7"/>
        <v>0</v>
      </c>
      <c r="AE21" s="26">
        <f t="shared" si="7"/>
        <v>0</v>
      </c>
      <c r="AF21" s="26">
        <f t="shared" si="7"/>
        <v>0</v>
      </c>
      <c r="AG21" s="26">
        <f t="shared" si="7"/>
        <v>0</v>
      </c>
      <c r="AH21" s="99" t="s">
        <v>35</v>
      </c>
      <c r="AI21" s="110">
        <f t="shared" si="4"/>
        <v>0</v>
      </c>
      <c r="AJ21" s="113"/>
    </row>
    <row r="22" spans="2:38" hidden="1">
      <c r="B22" s="13" t="s">
        <v>33</v>
      </c>
      <c r="C22" s="25" t="e">
        <f t="shared" ref="C22:AG22" si="8">IF(AND(DAY(C10)&gt;=22,DAY(C10)&lt;=28,C11="日"),1,0)</f>
        <v>#VALUE!</v>
      </c>
      <c r="D22" s="25" t="e">
        <f t="shared" si="8"/>
        <v>#VALUE!</v>
      </c>
      <c r="E22" s="25" t="e">
        <f t="shared" si="8"/>
        <v>#VALUE!</v>
      </c>
      <c r="F22" s="25" t="e">
        <f t="shared" si="8"/>
        <v>#VALUE!</v>
      </c>
      <c r="G22" s="25" t="e">
        <f t="shared" si="8"/>
        <v>#VALUE!</v>
      </c>
      <c r="H22" s="25" t="e">
        <f t="shared" si="8"/>
        <v>#VALUE!</v>
      </c>
      <c r="I22" s="25" t="e">
        <f t="shared" si="8"/>
        <v>#VALUE!</v>
      </c>
      <c r="J22" s="25" t="e">
        <f t="shared" si="8"/>
        <v>#VALUE!</v>
      </c>
      <c r="K22" s="25" t="e">
        <f t="shared" si="8"/>
        <v>#VALUE!</v>
      </c>
      <c r="L22" s="25" t="e">
        <f t="shared" si="8"/>
        <v>#VALUE!</v>
      </c>
      <c r="M22" s="25" t="e">
        <f t="shared" si="8"/>
        <v>#VALUE!</v>
      </c>
      <c r="N22" s="25" t="e">
        <f t="shared" si="8"/>
        <v>#VALUE!</v>
      </c>
      <c r="O22" s="25" t="e">
        <f t="shared" si="8"/>
        <v>#VALUE!</v>
      </c>
      <c r="P22" s="25" t="e">
        <f t="shared" si="8"/>
        <v>#VALUE!</v>
      </c>
      <c r="Q22" s="25">
        <f t="shared" si="8"/>
        <v>0</v>
      </c>
      <c r="R22" s="25">
        <f t="shared" si="8"/>
        <v>0</v>
      </c>
      <c r="S22" s="25">
        <f t="shared" si="8"/>
        <v>0</v>
      </c>
      <c r="T22" s="25">
        <f t="shared" si="8"/>
        <v>0</v>
      </c>
      <c r="U22" s="25">
        <f t="shared" si="8"/>
        <v>0</v>
      </c>
      <c r="V22" s="25">
        <f t="shared" si="8"/>
        <v>0</v>
      </c>
      <c r="W22" s="25">
        <f t="shared" si="8"/>
        <v>0</v>
      </c>
      <c r="X22" s="25">
        <f t="shared" si="8"/>
        <v>0</v>
      </c>
      <c r="Y22" s="25">
        <f t="shared" si="8"/>
        <v>0</v>
      </c>
      <c r="Z22" s="25">
        <f t="shared" si="8"/>
        <v>0</v>
      </c>
      <c r="AA22" s="25">
        <f t="shared" si="8"/>
        <v>0</v>
      </c>
      <c r="AB22" s="25">
        <f t="shared" si="8"/>
        <v>1</v>
      </c>
      <c r="AC22" s="25">
        <f t="shared" si="8"/>
        <v>0</v>
      </c>
      <c r="AD22" s="25">
        <f t="shared" si="8"/>
        <v>0</v>
      </c>
      <c r="AE22" s="25">
        <f t="shared" si="8"/>
        <v>0</v>
      </c>
      <c r="AF22" s="25">
        <f t="shared" si="8"/>
        <v>0</v>
      </c>
      <c r="AG22" s="25">
        <f t="shared" si="8"/>
        <v>0</v>
      </c>
      <c r="AH22" s="99" t="s">
        <v>34</v>
      </c>
      <c r="AI22" s="110">
        <f t="shared" si="4"/>
        <v>1</v>
      </c>
      <c r="AJ22" s="113"/>
    </row>
    <row r="23" spans="2:38" hidden="1">
      <c r="B23" s="13" t="s">
        <v>39</v>
      </c>
      <c r="C23" s="26" t="e">
        <f t="shared" ref="C23:AG23" si="9">IF(AND(DAY(C10)&gt;=22,DAY(C10)&lt;=28,C11="日",OR(C16="休",C16="雨")),1,0)</f>
        <v>#VALUE!</v>
      </c>
      <c r="D23" s="26" t="e">
        <f t="shared" si="9"/>
        <v>#VALUE!</v>
      </c>
      <c r="E23" s="26" t="e">
        <f t="shared" si="9"/>
        <v>#VALUE!</v>
      </c>
      <c r="F23" s="26" t="e">
        <f t="shared" si="9"/>
        <v>#VALUE!</v>
      </c>
      <c r="G23" s="26" t="e">
        <f t="shared" si="9"/>
        <v>#VALUE!</v>
      </c>
      <c r="H23" s="26" t="e">
        <f t="shared" si="9"/>
        <v>#VALUE!</v>
      </c>
      <c r="I23" s="26" t="e">
        <f t="shared" si="9"/>
        <v>#VALUE!</v>
      </c>
      <c r="J23" s="26" t="e">
        <f t="shared" si="9"/>
        <v>#VALUE!</v>
      </c>
      <c r="K23" s="26" t="e">
        <f t="shared" si="9"/>
        <v>#VALUE!</v>
      </c>
      <c r="L23" s="26" t="e">
        <f t="shared" si="9"/>
        <v>#VALUE!</v>
      </c>
      <c r="M23" s="26" t="e">
        <f t="shared" si="9"/>
        <v>#VALUE!</v>
      </c>
      <c r="N23" s="26" t="e">
        <f t="shared" si="9"/>
        <v>#VALUE!</v>
      </c>
      <c r="O23" s="26" t="e">
        <f t="shared" si="9"/>
        <v>#VALUE!</v>
      </c>
      <c r="P23" s="26" t="e">
        <f t="shared" si="9"/>
        <v>#VALUE!</v>
      </c>
      <c r="Q23" s="26">
        <f t="shared" si="9"/>
        <v>0</v>
      </c>
      <c r="R23" s="26">
        <f t="shared" si="9"/>
        <v>0</v>
      </c>
      <c r="S23" s="26">
        <f t="shared" si="9"/>
        <v>0</v>
      </c>
      <c r="T23" s="26">
        <f t="shared" si="9"/>
        <v>0</v>
      </c>
      <c r="U23" s="26">
        <f t="shared" si="9"/>
        <v>0</v>
      </c>
      <c r="V23" s="26">
        <f t="shared" si="9"/>
        <v>0</v>
      </c>
      <c r="W23" s="26">
        <f t="shared" si="9"/>
        <v>0</v>
      </c>
      <c r="X23" s="26">
        <f t="shared" si="9"/>
        <v>0</v>
      </c>
      <c r="Y23" s="26">
        <f t="shared" si="9"/>
        <v>0</v>
      </c>
      <c r="Z23" s="26">
        <f t="shared" si="9"/>
        <v>0</v>
      </c>
      <c r="AA23" s="26">
        <f t="shared" si="9"/>
        <v>0</v>
      </c>
      <c r="AB23" s="26">
        <f t="shared" si="9"/>
        <v>1</v>
      </c>
      <c r="AC23" s="26">
        <f t="shared" si="9"/>
        <v>0</v>
      </c>
      <c r="AD23" s="26">
        <f t="shared" si="9"/>
        <v>0</v>
      </c>
      <c r="AE23" s="26">
        <f t="shared" si="9"/>
        <v>0</v>
      </c>
      <c r="AF23" s="26">
        <f t="shared" si="9"/>
        <v>0</v>
      </c>
      <c r="AG23" s="26">
        <f t="shared" si="9"/>
        <v>0</v>
      </c>
      <c r="AH23" s="99" t="s">
        <v>35</v>
      </c>
      <c r="AI23" s="110">
        <f t="shared" si="4"/>
        <v>1</v>
      </c>
      <c r="AJ23" s="113"/>
    </row>
    <row r="24" spans="2:38" hidden="1">
      <c r="B24" s="13" t="s">
        <v>40</v>
      </c>
      <c r="C24" s="25" t="e">
        <f t="shared" ref="C24:AG24" si="10">IF(AND(DAY(C10)&gt;=8,DAY(C10)&lt;=14,C11="日"),1,0)</f>
        <v>#VALUE!</v>
      </c>
      <c r="D24" s="25" t="e">
        <f t="shared" si="10"/>
        <v>#VALUE!</v>
      </c>
      <c r="E24" s="25" t="e">
        <f t="shared" si="10"/>
        <v>#VALUE!</v>
      </c>
      <c r="F24" s="25" t="e">
        <f t="shared" si="10"/>
        <v>#VALUE!</v>
      </c>
      <c r="G24" s="25" t="e">
        <f t="shared" si="10"/>
        <v>#VALUE!</v>
      </c>
      <c r="H24" s="25" t="e">
        <f t="shared" si="10"/>
        <v>#VALUE!</v>
      </c>
      <c r="I24" s="25" t="e">
        <f t="shared" si="10"/>
        <v>#VALUE!</v>
      </c>
      <c r="J24" s="25" t="e">
        <f t="shared" si="10"/>
        <v>#VALUE!</v>
      </c>
      <c r="K24" s="25" t="e">
        <f t="shared" si="10"/>
        <v>#VALUE!</v>
      </c>
      <c r="L24" s="25" t="e">
        <f t="shared" si="10"/>
        <v>#VALUE!</v>
      </c>
      <c r="M24" s="25" t="e">
        <f t="shared" si="10"/>
        <v>#VALUE!</v>
      </c>
      <c r="N24" s="25" t="e">
        <f t="shared" si="10"/>
        <v>#VALUE!</v>
      </c>
      <c r="O24" s="25" t="e">
        <f t="shared" si="10"/>
        <v>#VALUE!</v>
      </c>
      <c r="P24" s="25" t="e">
        <f t="shared" si="10"/>
        <v>#VALUE!</v>
      </c>
      <c r="Q24" s="25">
        <f t="shared" si="10"/>
        <v>0</v>
      </c>
      <c r="R24" s="25">
        <f t="shared" si="10"/>
        <v>0</v>
      </c>
      <c r="S24" s="25">
        <f t="shared" si="10"/>
        <v>0</v>
      </c>
      <c r="T24" s="25">
        <f t="shared" si="10"/>
        <v>0</v>
      </c>
      <c r="U24" s="25">
        <f t="shared" si="10"/>
        <v>0</v>
      </c>
      <c r="V24" s="25">
        <f t="shared" si="10"/>
        <v>0</v>
      </c>
      <c r="W24" s="25">
        <f t="shared" si="10"/>
        <v>0</v>
      </c>
      <c r="X24" s="25">
        <f t="shared" si="10"/>
        <v>0</v>
      </c>
      <c r="Y24" s="25">
        <f t="shared" si="10"/>
        <v>0</v>
      </c>
      <c r="Z24" s="25">
        <f t="shared" si="10"/>
        <v>0</v>
      </c>
      <c r="AA24" s="25">
        <f t="shared" si="10"/>
        <v>0</v>
      </c>
      <c r="AB24" s="25">
        <f t="shared" si="10"/>
        <v>0</v>
      </c>
      <c r="AC24" s="25">
        <f t="shared" si="10"/>
        <v>0</v>
      </c>
      <c r="AD24" s="25">
        <f t="shared" si="10"/>
        <v>0</v>
      </c>
      <c r="AE24" s="25">
        <f t="shared" si="10"/>
        <v>0</v>
      </c>
      <c r="AF24" s="25">
        <f t="shared" si="10"/>
        <v>0</v>
      </c>
      <c r="AG24" s="25">
        <f t="shared" si="10"/>
        <v>0</v>
      </c>
      <c r="AH24" s="99" t="s">
        <v>34</v>
      </c>
      <c r="AI24" s="110">
        <f t="shared" si="4"/>
        <v>0</v>
      </c>
      <c r="AJ24" s="113"/>
    </row>
    <row r="25" spans="2:38" hidden="1">
      <c r="B25" s="13" t="s">
        <v>41</v>
      </c>
      <c r="C25" s="26" t="e">
        <f t="shared" ref="C25:AG25" si="11">IF(AND(DAY(C10)&gt;=8,DAY(C10)&lt;=14,C11="日",OR(C16="休",C16="雨")),1,0)</f>
        <v>#VALUE!</v>
      </c>
      <c r="D25" s="26" t="e">
        <f t="shared" si="11"/>
        <v>#VALUE!</v>
      </c>
      <c r="E25" s="26" t="e">
        <f t="shared" si="11"/>
        <v>#VALUE!</v>
      </c>
      <c r="F25" s="26" t="e">
        <f t="shared" si="11"/>
        <v>#VALUE!</v>
      </c>
      <c r="G25" s="26" t="e">
        <f t="shared" si="11"/>
        <v>#VALUE!</v>
      </c>
      <c r="H25" s="26" t="e">
        <f t="shared" si="11"/>
        <v>#VALUE!</v>
      </c>
      <c r="I25" s="26" t="e">
        <f t="shared" si="11"/>
        <v>#VALUE!</v>
      </c>
      <c r="J25" s="26" t="e">
        <f t="shared" si="11"/>
        <v>#VALUE!</v>
      </c>
      <c r="K25" s="26" t="e">
        <f t="shared" si="11"/>
        <v>#VALUE!</v>
      </c>
      <c r="L25" s="26" t="e">
        <f t="shared" si="11"/>
        <v>#VALUE!</v>
      </c>
      <c r="M25" s="26" t="e">
        <f t="shared" si="11"/>
        <v>#VALUE!</v>
      </c>
      <c r="N25" s="26" t="e">
        <f t="shared" si="11"/>
        <v>#VALUE!</v>
      </c>
      <c r="O25" s="26" t="e">
        <f t="shared" si="11"/>
        <v>#VALUE!</v>
      </c>
      <c r="P25" s="26" t="e">
        <f t="shared" si="11"/>
        <v>#VALUE!</v>
      </c>
      <c r="Q25" s="26">
        <f t="shared" si="11"/>
        <v>0</v>
      </c>
      <c r="R25" s="26">
        <f t="shared" si="11"/>
        <v>0</v>
      </c>
      <c r="S25" s="26">
        <f t="shared" si="11"/>
        <v>0</v>
      </c>
      <c r="T25" s="26">
        <f t="shared" si="11"/>
        <v>0</v>
      </c>
      <c r="U25" s="26">
        <f t="shared" si="11"/>
        <v>0</v>
      </c>
      <c r="V25" s="26">
        <f t="shared" si="11"/>
        <v>0</v>
      </c>
      <c r="W25" s="26">
        <f t="shared" si="11"/>
        <v>0</v>
      </c>
      <c r="X25" s="26">
        <f t="shared" si="11"/>
        <v>0</v>
      </c>
      <c r="Y25" s="26">
        <f t="shared" si="11"/>
        <v>0</v>
      </c>
      <c r="Z25" s="26">
        <f t="shared" si="11"/>
        <v>0</v>
      </c>
      <c r="AA25" s="26">
        <f t="shared" si="11"/>
        <v>0</v>
      </c>
      <c r="AB25" s="26">
        <f t="shared" si="11"/>
        <v>0</v>
      </c>
      <c r="AC25" s="26">
        <f t="shared" si="11"/>
        <v>0</v>
      </c>
      <c r="AD25" s="26">
        <f t="shared" si="11"/>
        <v>0</v>
      </c>
      <c r="AE25" s="26">
        <f t="shared" si="11"/>
        <v>0</v>
      </c>
      <c r="AF25" s="26">
        <f t="shared" si="11"/>
        <v>0</v>
      </c>
      <c r="AG25" s="26">
        <f t="shared" si="11"/>
        <v>0</v>
      </c>
      <c r="AH25" s="99" t="s">
        <v>35</v>
      </c>
      <c r="AI25" s="110">
        <f t="shared" si="4"/>
        <v>0</v>
      </c>
      <c r="AJ25" s="113"/>
    </row>
    <row r="26" spans="2:38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</row>
    <row r="27" spans="2:38">
      <c r="C27" s="2">
        <f>YEAR(C30)</f>
        <v>2026</v>
      </c>
      <c r="D27" s="2">
        <f>MONTH(C30)</f>
        <v>8</v>
      </c>
    </row>
    <row r="28" spans="2:38">
      <c r="B28" s="14" t="s">
        <v>1</v>
      </c>
      <c r="C28" s="28">
        <f>C30</f>
        <v>46235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03"/>
    </row>
    <row r="29" spans="2:38" hidden="1">
      <c r="B29" s="15"/>
      <c r="C29" s="29">
        <f>DATE($C27,$D27,1)</f>
        <v>46235</v>
      </c>
      <c r="D29" s="29">
        <f t="shared" ref="D29:AG29" si="12">C29+1</f>
        <v>46236</v>
      </c>
      <c r="E29" s="29">
        <f t="shared" si="12"/>
        <v>46237</v>
      </c>
      <c r="F29" s="29">
        <f t="shared" si="12"/>
        <v>46238</v>
      </c>
      <c r="G29" s="29">
        <f t="shared" si="12"/>
        <v>46239</v>
      </c>
      <c r="H29" s="29">
        <f t="shared" si="12"/>
        <v>46240</v>
      </c>
      <c r="I29" s="29">
        <f t="shared" si="12"/>
        <v>46241</v>
      </c>
      <c r="J29" s="29">
        <f t="shared" si="12"/>
        <v>46242</v>
      </c>
      <c r="K29" s="29">
        <f t="shared" si="12"/>
        <v>46243</v>
      </c>
      <c r="L29" s="29">
        <f t="shared" si="12"/>
        <v>46244</v>
      </c>
      <c r="M29" s="29">
        <f t="shared" si="12"/>
        <v>46245</v>
      </c>
      <c r="N29" s="29">
        <f t="shared" si="12"/>
        <v>46246</v>
      </c>
      <c r="O29" s="29">
        <f t="shared" si="12"/>
        <v>46247</v>
      </c>
      <c r="P29" s="29">
        <f t="shared" si="12"/>
        <v>46248</v>
      </c>
      <c r="Q29" s="29">
        <f t="shared" si="12"/>
        <v>46249</v>
      </c>
      <c r="R29" s="29">
        <f t="shared" si="12"/>
        <v>46250</v>
      </c>
      <c r="S29" s="29">
        <f t="shared" si="12"/>
        <v>46251</v>
      </c>
      <c r="T29" s="29">
        <f t="shared" si="12"/>
        <v>46252</v>
      </c>
      <c r="U29" s="29">
        <f t="shared" si="12"/>
        <v>46253</v>
      </c>
      <c r="V29" s="29">
        <f t="shared" si="12"/>
        <v>46254</v>
      </c>
      <c r="W29" s="29">
        <f t="shared" si="12"/>
        <v>46255</v>
      </c>
      <c r="X29" s="29">
        <f t="shared" si="12"/>
        <v>46256</v>
      </c>
      <c r="Y29" s="29">
        <f t="shared" si="12"/>
        <v>46257</v>
      </c>
      <c r="Z29" s="29">
        <f t="shared" si="12"/>
        <v>46258</v>
      </c>
      <c r="AA29" s="29">
        <f t="shared" si="12"/>
        <v>46259</v>
      </c>
      <c r="AB29" s="29">
        <f t="shared" si="12"/>
        <v>46260</v>
      </c>
      <c r="AC29" s="29">
        <f t="shared" si="12"/>
        <v>46261</v>
      </c>
      <c r="AD29" s="29">
        <f t="shared" si="12"/>
        <v>46262</v>
      </c>
      <c r="AE29" s="29">
        <f t="shared" si="12"/>
        <v>46263</v>
      </c>
      <c r="AF29" s="29">
        <f t="shared" si="12"/>
        <v>46264</v>
      </c>
      <c r="AG29" s="29">
        <f t="shared" si="12"/>
        <v>46265</v>
      </c>
      <c r="AH29" s="100"/>
      <c r="AI29" s="111"/>
    </row>
    <row r="30" spans="2:38">
      <c r="B30" s="16" t="s">
        <v>24</v>
      </c>
      <c r="C30" s="30">
        <f>IF(EDATE(C9,1)&gt;$G$5,"",EDATE(C9,1))</f>
        <v>46235</v>
      </c>
      <c r="D30" s="29">
        <f t="shared" ref="D30:AG30" si="13">IF(D29&gt;$G$5,"",IF(C30=EOMONTH(DATE($C27,$D27,1),0),"",IF(C30="","",C30+1)))</f>
        <v>46236</v>
      </c>
      <c r="E30" s="29">
        <f t="shared" si="13"/>
        <v>46237</v>
      </c>
      <c r="F30" s="29">
        <f t="shared" si="13"/>
        <v>46238</v>
      </c>
      <c r="G30" s="29">
        <f t="shared" si="13"/>
        <v>46239</v>
      </c>
      <c r="H30" s="29">
        <f t="shared" si="13"/>
        <v>46240</v>
      </c>
      <c r="I30" s="29">
        <f t="shared" si="13"/>
        <v>46241</v>
      </c>
      <c r="J30" s="29">
        <f t="shared" si="13"/>
        <v>46242</v>
      </c>
      <c r="K30" s="29">
        <f t="shared" si="13"/>
        <v>46243</v>
      </c>
      <c r="L30" s="29">
        <f t="shared" si="13"/>
        <v>46244</v>
      </c>
      <c r="M30" s="29">
        <f t="shared" si="13"/>
        <v>46245</v>
      </c>
      <c r="N30" s="29">
        <f t="shared" si="13"/>
        <v>46246</v>
      </c>
      <c r="O30" s="29">
        <f t="shared" si="13"/>
        <v>46247</v>
      </c>
      <c r="P30" s="29">
        <f t="shared" si="13"/>
        <v>46248</v>
      </c>
      <c r="Q30" s="29">
        <f t="shared" si="13"/>
        <v>46249</v>
      </c>
      <c r="R30" s="29">
        <f t="shared" si="13"/>
        <v>46250</v>
      </c>
      <c r="S30" s="29">
        <f t="shared" si="13"/>
        <v>46251</v>
      </c>
      <c r="T30" s="29">
        <f t="shared" si="13"/>
        <v>46252</v>
      </c>
      <c r="U30" s="29">
        <f t="shared" si="13"/>
        <v>46253</v>
      </c>
      <c r="V30" s="29">
        <f t="shared" si="13"/>
        <v>46254</v>
      </c>
      <c r="W30" s="29">
        <f t="shared" si="13"/>
        <v>46255</v>
      </c>
      <c r="X30" s="29">
        <f t="shared" si="13"/>
        <v>46256</v>
      </c>
      <c r="Y30" s="29">
        <f t="shared" si="13"/>
        <v>46257</v>
      </c>
      <c r="Z30" s="29">
        <f t="shared" si="13"/>
        <v>46258</v>
      </c>
      <c r="AA30" s="29">
        <f t="shared" si="13"/>
        <v>46259</v>
      </c>
      <c r="AB30" s="29">
        <f t="shared" si="13"/>
        <v>46260</v>
      </c>
      <c r="AC30" s="29">
        <f t="shared" si="13"/>
        <v>46261</v>
      </c>
      <c r="AD30" s="29">
        <f t="shared" si="13"/>
        <v>46262</v>
      </c>
      <c r="AE30" s="29">
        <f t="shared" si="13"/>
        <v>46263</v>
      </c>
      <c r="AF30" s="29">
        <f t="shared" si="13"/>
        <v>46264</v>
      </c>
      <c r="AG30" s="29">
        <f t="shared" si="13"/>
        <v>46265</v>
      </c>
      <c r="AH30" s="95" t="s">
        <v>25</v>
      </c>
      <c r="AI30" s="105">
        <f>+COUNTIFS(C31:AG31,"土",C32:AG32,"")+COUNTIFS(C31:AG31,"日",C32:AG32,"")</f>
        <v>10</v>
      </c>
    </row>
    <row r="31" spans="2:38">
      <c r="B31" s="7" t="s">
        <v>26</v>
      </c>
      <c r="C31" s="20" t="str">
        <f t="shared" ref="C31:AG31" si="14">IFERROR(TEXT(WEEKDAY(+C30),"aaa"),"")</f>
        <v>土</v>
      </c>
      <c r="D31" s="20" t="str">
        <f t="shared" si="14"/>
        <v>日</v>
      </c>
      <c r="E31" s="20" t="str">
        <f t="shared" si="14"/>
        <v>月</v>
      </c>
      <c r="F31" s="20" t="str">
        <f t="shared" si="14"/>
        <v>火</v>
      </c>
      <c r="G31" s="20" t="str">
        <f t="shared" si="14"/>
        <v>水</v>
      </c>
      <c r="H31" s="20" t="str">
        <f t="shared" si="14"/>
        <v>木</v>
      </c>
      <c r="I31" s="20" t="str">
        <f t="shared" si="14"/>
        <v>金</v>
      </c>
      <c r="J31" s="20" t="str">
        <f t="shared" si="14"/>
        <v>土</v>
      </c>
      <c r="K31" s="20" t="str">
        <f t="shared" si="14"/>
        <v>日</v>
      </c>
      <c r="L31" s="20" t="str">
        <f t="shared" si="14"/>
        <v>月</v>
      </c>
      <c r="M31" s="20" t="str">
        <f t="shared" si="14"/>
        <v>火</v>
      </c>
      <c r="N31" s="20" t="str">
        <f t="shared" si="14"/>
        <v>水</v>
      </c>
      <c r="O31" s="20" t="str">
        <f t="shared" si="14"/>
        <v>木</v>
      </c>
      <c r="P31" s="20" t="str">
        <f t="shared" si="14"/>
        <v>金</v>
      </c>
      <c r="Q31" s="20" t="str">
        <f t="shared" si="14"/>
        <v>土</v>
      </c>
      <c r="R31" s="20" t="str">
        <f t="shared" si="14"/>
        <v>日</v>
      </c>
      <c r="S31" s="20" t="str">
        <f t="shared" si="14"/>
        <v>月</v>
      </c>
      <c r="T31" s="20" t="str">
        <f t="shared" si="14"/>
        <v>火</v>
      </c>
      <c r="U31" s="20" t="str">
        <f t="shared" si="14"/>
        <v>水</v>
      </c>
      <c r="V31" s="20" t="str">
        <f t="shared" si="14"/>
        <v>木</v>
      </c>
      <c r="W31" s="20" t="str">
        <f t="shared" si="14"/>
        <v>金</v>
      </c>
      <c r="X31" s="20" t="str">
        <f t="shared" si="14"/>
        <v>土</v>
      </c>
      <c r="Y31" s="20" t="str">
        <f t="shared" si="14"/>
        <v>日</v>
      </c>
      <c r="Z31" s="20" t="str">
        <f t="shared" si="14"/>
        <v>月</v>
      </c>
      <c r="AA31" s="20" t="str">
        <f t="shared" si="14"/>
        <v>火</v>
      </c>
      <c r="AB31" s="20" t="str">
        <f t="shared" si="14"/>
        <v>水</v>
      </c>
      <c r="AC31" s="20" t="str">
        <f t="shared" si="14"/>
        <v>木</v>
      </c>
      <c r="AD31" s="20" t="str">
        <f t="shared" si="14"/>
        <v>金</v>
      </c>
      <c r="AE31" s="20" t="str">
        <f t="shared" si="14"/>
        <v>土</v>
      </c>
      <c r="AF31" s="20" t="str">
        <f t="shared" si="14"/>
        <v>日</v>
      </c>
      <c r="AG31" s="20" t="str">
        <f t="shared" si="14"/>
        <v>月</v>
      </c>
      <c r="AH31" s="95" t="s">
        <v>12</v>
      </c>
      <c r="AI31" s="105">
        <f>+COUNTIF(C32:AG32,"夏休")+COUNTIF(C32:AG32,"冬休")+COUNTIF(C32:AG32,"中止")</f>
        <v>3</v>
      </c>
    </row>
    <row r="32" spans="2:38" ht="13.5" customHeight="1">
      <c r="B32" s="8" t="s">
        <v>27</v>
      </c>
      <c r="C32" s="21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 t="s">
        <v>36</v>
      </c>
      <c r="P32" s="39" t="s">
        <v>36</v>
      </c>
      <c r="Q32" s="39"/>
      <c r="R32" s="39"/>
      <c r="S32" s="39" t="s">
        <v>36</v>
      </c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88"/>
      <c r="AH32" s="96" t="s">
        <v>4</v>
      </c>
      <c r="AI32" s="106">
        <f>COUNT(C30:AG30)-AI31</f>
        <v>28</v>
      </c>
    </row>
    <row r="33" spans="2:38" ht="13.5" customHeight="1">
      <c r="B33" s="9"/>
      <c r="C33" s="21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88"/>
      <c r="AH33" s="96" t="s">
        <v>29</v>
      </c>
      <c r="AI33" s="106">
        <f>+COUNTIF(C34:AG35,"休")</f>
        <v>10</v>
      </c>
      <c r="AJ33" s="113" t="str">
        <f>IF(AI34&gt;0.285,"",IF(AI33&lt;AI30,"←計画日数が足りません",""))</f>
        <v/>
      </c>
    </row>
    <row r="34" spans="2:38" ht="13.5" customHeight="1">
      <c r="B34" s="10" t="s">
        <v>2</v>
      </c>
      <c r="C34" s="31" t="s">
        <v>57</v>
      </c>
      <c r="D34" s="40" t="s">
        <v>57</v>
      </c>
      <c r="E34" s="42"/>
      <c r="F34" s="42"/>
      <c r="G34" s="40"/>
      <c r="H34" s="35"/>
      <c r="I34" s="35"/>
      <c r="J34" s="35" t="s">
        <v>57</v>
      </c>
      <c r="K34" s="35" t="s">
        <v>57</v>
      </c>
      <c r="L34" s="42"/>
      <c r="M34" s="42"/>
      <c r="N34" s="40"/>
      <c r="O34" s="35"/>
      <c r="P34" s="35"/>
      <c r="Q34" s="35" t="s">
        <v>57</v>
      </c>
      <c r="R34" s="35" t="s">
        <v>57</v>
      </c>
      <c r="S34" s="42"/>
      <c r="T34" s="40"/>
      <c r="U34" s="40"/>
      <c r="V34" s="35"/>
      <c r="W34" s="35"/>
      <c r="X34" s="35" t="s">
        <v>57</v>
      </c>
      <c r="Y34" s="35" t="s">
        <v>57</v>
      </c>
      <c r="Z34" s="36"/>
      <c r="AA34" s="36"/>
      <c r="AB34" s="35"/>
      <c r="AC34" s="35"/>
      <c r="AD34" s="35"/>
      <c r="AE34" s="35" t="s">
        <v>57</v>
      </c>
      <c r="AF34" s="35" t="s">
        <v>57</v>
      </c>
      <c r="AG34" s="89"/>
      <c r="AH34" s="96" t="s">
        <v>30</v>
      </c>
      <c r="AI34" s="107">
        <f>+AI33/AI32</f>
        <v>0.35714285714285715</v>
      </c>
    </row>
    <row r="35" spans="2:38">
      <c r="B35" s="10"/>
      <c r="C35" s="32"/>
      <c r="D35" s="41"/>
      <c r="E35" s="44"/>
      <c r="F35" s="44"/>
      <c r="G35" s="41"/>
      <c r="H35" s="35"/>
      <c r="I35" s="35"/>
      <c r="J35" s="35"/>
      <c r="K35" s="35"/>
      <c r="L35" s="44"/>
      <c r="M35" s="44"/>
      <c r="N35" s="41"/>
      <c r="O35" s="35"/>
      <c r="P35" s="35"/>
      <c r="Q35" s="35"/>
      <c r="R35" s="35"/>
      <c r="S35" s="44"/>
      <c r="T35" s="41"/>
      <c r="U35" s="41"/>
      <c r="V35" s="35"/>
      <c r="W35" s="35"/>
      <c r="X35" s="35"/>
      <c r="Y35" s="35"/>
      <c r="Z35" s="36"/>
      <c r="AA35" s="36"/>
      <c r="AB35" s="35"/>
      <c r="AC35" s="35"/>
      <c r="AD35" s="35"/>
      <c r="AE35" s="35"/>
      <c r="AF35" s="35"/>
      <c r="AG35" s="89"/>
      <c r="AH35" s="96" t="s">
        <v>7</v>
      </c>
      <c r="AI35" s="106">
        <f>+COUNTA(C36:AG37)</f>
        <v>10</v>
      </c>
    </row>
    <row r="36" spans="2:38">
      <c r="B36" s="11" t="s">
        <v>17</v>
      </c>
      <c r="C36" s="33" t="s">
        <v>57</v>
      </c>
      <c r="D36" s="42" t="s">
        <v>57</v>
      </c>
      <c r="E36" s="42"/>
      <c r="F36" s="42"/>
      <c r="G36" s="42"/>
      <c r="H36" s="36"/>
      <c r="I36" s="36"/>
      <c r="J36" s="36" t="s">
        <v>57</v>
      </c>
      <c r="K36" s="36" t="s">
        <v>57</v>
      </c>
      <c r="L36" s="42"/>
      <c r="M36" s="42"/>
      <c r="N36" s="42"/>
      <c r="O36" s="36"/>
      <c r="P36" s="36"/>
      <c r="Q36" s="36" t="s">
        <v>57</v>
      </c>
      <c r="R36" s="36" t="s">
        <v>57</v>
      </c>
      <c r="S36" s="42"/>
      <c r="T36" s="42"/>
      <c r="U36" s="42"/>
      <c r="V36" s="36"/>
      <c r="W36" s="36"/>
      <c r="X36" s="36" t="s">
        <v>57</v>
      </c>
      <c r="Y36" s="36" t="s">
        <v>57</v>
      </c>
      <c r="Z36" s="44"/>
      <c r="AA36" s="44"/>
      <c r="AB36" s="36"/>
      <c r="AC36" s="36"/>
      <c r="AD36" s="36"/>
      <c r="AE36" s="36" t="s">
        <v>57</v>
      </c>
      <c r="AF36" s="36" t="s">
        <v>57</v>
      </c>
      <c r="AG36" s="90"/>
      <c r="AH36" s="97" t="s">
        <v>31</v>
      </c>
      <c r="AI36" s="108">
        <f>+AI35/AI32</f>
        <v>0.35714285714285715</v>
      </c>
      <c r="AL36" s="2">
        <f>+COUNTIF(C34:AG35,"休")</f>
        <v>10</v>
      </c>
    </row>
    <row r="37" spans="2:38">
      <c r="B37" s="12"/>
      <c r="C37" s="34"/>
      <c r="D37" s="43"/>
      <c r="E37" s="43"/>
      <c r="F37" s="43"/>
      <c r="G37" s="43"/>
      <c r="H37" s="37"/>
      <c r="I37" s="37"/>
      <c r="J37" s="37"/>
      <c r="K37" s="37"/>
      <c r="L37" s="43"/>
      <c r="M37" s="43"/>
      <c r="N37" s="43"/>
      <c r="O37" s="37"/>
      <c r="P37" s="37"/>
      <c r="Q37" s="37"/>
      <c r="R37" s="37"/>
      <c r="S37" s="43"/>
      <c r="T37" s="43"/>
      <c r="U37" s="43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91"/>
      <c r="AH37" s="98" t="s">
        <v>6</v>
      </c>
      <c r="AI37" s="109" t="str">
        <f>IF(7&gt;AI32,"対象外",IF(OR(AI36&gt;=0.285,AI35&gt;=AI30),"OK","NG"))</f>
        <v>OK</v>
      </c>
      <c r="AJ37" s="113" t="str">
        <f>IF(AI37="対象外","←７日間に満たない期間は達成判定の対象外",IF(AI37="NG","←月単位未達成","←月単位達成"))</f>
        <v>←月単位達成</v>
      </c>
      <c r="AL37" s="114" t="str">
        <f>IF(7&gt;AI32,"対象外",IF(AL36&gt;=AI30,"OK","NG"))</f>
        <v>OK</v>
      </c>
    </row>
    <row r="38" spans="2:38" hidden="1">
      <c r="B38" s="13" t="s">
        <v>32</v>
      </c>
      <c r="C38" s="25">
        <f t="shared" ref="C38:AG38" si="15">IF(AND(DAY(C30)&gt;=22,DAY(C30)&lt;=28,C31="土"),1,0)</f>
        <v>0</v>
      </c>
      <c r="D38" s="25">
        <f t="shared" si="15"/>
        <v>0</v>
      </c>
      <c r="E38" s="25">
        <f t="shared" si="15"/>
        <v>0</v>
      </c>
      <c r="F38" s="25">
        <f t="shared" si="15"/>
        <v>0</v>
      </c>
      <c r="G38" s="25">
        <f t="shared" si="15"/>
        <v>0</v>
      </c>
      <c r="H38" s="25">
        <f t="shared" si="15"/>
        <v>0</v>
      </c>
      <c r="I38" s="25">
        <f t="shared" si="15"/>
        <v>0</v>
      </c>
      <c r="J38" s="25">
        <f t="shared" si="15"/>
        <v>0</v>
      </c>
      <c r="K38" s="25">
        <f t="shared" si="15"/>
        <v>0</v>
      </c>
      <c r="L38" s="25">
        <f t="shared" si="15"/>
        <v>0</v>
      </c>
      <c r="M38" s="25">
        <f t="shared" si="15"/>
        <v>0</v>
      </c>
      <c r="N38" s="25">
        <f t="shared" si="15"/>
        <v>0</v>
      </c>
      <c r="O38" s="25">
        <f t="shared" si="15"/>
        <v>0</v>
      </c>
      <c r="P38" s="25">
        <f t="shared" si="15"/>
        <v>0</v>
      </c>
      <c r="Q38" s="25">
        <f t="shared" si="15"/>
        <v>0</v>
      </c>
      <c r="R38" s="25">
        <f t="shared" si="15"/>
        <v>0</v>
      </c>
      <c r="S38" s="25">
        <f t="shared" si="15"/>
        <v>0</v>
      </c>
      <c r="T38" s="25">
        <f t="shared" si="15"/>
        <v>0</v>
      </c>
      <c r="U38" s="25">
        <f t="shared" si="15"/>
        <v>0</v>
      </c>
      <c r="V38" s="25">
        <f t="shared" si="15"/>
        <v>0</v>
      </c>
      <c r="W38" s="25">
        <f t="shared" si="15"/>
        <v>0</v>
      </c>
      <c r="X38" s="25">
        <f t="shared" si="15"/>
        <v>1</v>
      </c>
      <c r="Y38" s="25">
        <f t="shared" si="15"/>
        <v>0</v>
      </c>
      <c r="Z38" s="25">
        <f t="shared" si="15"/>
        <v>0</v>
      </c>
      <c r="AA38" s="25">
        <f t="shared" si="15"/>
        <v>0</v>
      </c>
      <c r="AB38" s="25">
        <f t="shared" si="15"/>
        <v>0</v>
      </c>
      <c r="AC38" s="25">
        <f t="shared" si="15"/>
        <v>0</v>
      </c>
      <c r="AD38" s="25">
        <f t="shared" si="15"/>
        <v>0</v>
      </c>
      <c r="AE38" s="25">
        <f t="shared" si="15"/>
        <v>0</v>
      </c>
      <c r="AF38" s="25">
        <f t="shared" si="15"/>
        <v>0</v>
      </c>
      <c r="AG38" s="25">
        <f t="shared" si="15"/>
        <v>0</v>
      </c>
      <c r="AH38" s="99" t="s">
        <v>34</v>
      </c>
      <c r="AI38" s="110">
        <f t="shared" ref="AI38:AI45" si="16">_xlfn.AGGREGATE(9,6,C38:AG38)</f>
        <v>1</v>
      </c>
      <c r="AJ38" s="113"/>
    </row>
    <row r="39" spans="2:38" hidden="1">
      <c r="B39" s="13" t="s">
        <v>13</v>
      </c>
      <c r="C39" s="26">
        <f t="shared" ref="C39:AG39" si="17">IF(AND(DAY(C30)&gt;=22,DAY(C30)&lt;=28,C31="土",OR(C36="休",C36="雨")),1,0)</f>
        <v>0</v>
      </c>
      <c r="D39" s="26">
        <f t="shared" si="17"/>
        <v>0</v>
      </c>
      <c r="E39" s="26">
        <f t="shared" si="17"/>
        <v>0</v>
      </c>
      <c r="F39" s="26">
        <f t="shared" si="17"/>
        <v>0</v>
      </c>
      <c r="G39" s="26">
        <f t="shared" si="17"/>
        <v>0</v>
      </c>
      <c r="H39" s="26">
        <f t="shared" si="17"/>
        <v>0</v>
      </c>
      <c r="I39" s="26">
        <f t="shared" si="17"/>
        <v>0</v>
      </c>
      <c r="J39" s="26">
        <f t="shared" si="17"/>
        <v>0</v>
      </c>
      <c r="K39" s="26">
        <f t="shared" si="17"/>
        <v>0</v>
      </c>
      <c r="L39" s="26">
        <f t="shared" si="17"/>
        <v>0</v>
      </c>
      <c r="M39" s="26">
        <f t="shared" si="17"/>
        <v>0</v>
      </c>
      <c r="N39" s="26">
        <f t="shared" si="17"/>
        <v>0</v>
      </c>
      <c r="O39" s="26">
        <f t="shared" si="17"/>
        <v>0</v>
      </c>
      <c r="P39" s="26">
        <f t="shared" si="17"/>
        <v>0</v>
      </c>
      <c r="Q39" s="26">
        <f t="shared" si="17"/>
        <v>0</v>
      </c>
      <c r="R39" s="26">
        <f t="shared" si="17"/>
        <v>0</v>
      </c>
      <c r="S39" s="26">
        <f t="shared" si="17"/>
        <v>0</v>
      </c>
      <c r="T39" s="26">
        <f t="shared" si="17"/>
        <v>0</v>
      </c>
      <c r="U39" s="26">
        <f t="shared" si="17"/>
        <v>0</v>
      </c>
      <c r="V39" s="26">
        <f t="shared" si="17"/>
        <v>0</v>
      </c>
      <c r="W39" s="26">
        <f t="shared" si="17"/>
        <v>0</v>
      </c>
      <c r="X39" s="26">
        <f t="shared" si="17"/>
        <v>1</v>
      </c>
      <c r="Y39" s="26">
        <f t="shared" si="17"/>
        <v>0</v>
      </c>
      <c r="Z39" s="26">
        <f t="shared" si="17"/>
        <v>0</v>
      </c>
      <c r="AA39" s="26">
        <f t="shared" si="17"/>
        <v>0</v>
      </c>
      <c r="AB39" s="26">
        <f t="shared" si="17"/>
        <v>0</v>
      </c>
      <c r="AC39" s="26">
        <f t="shared" si="17"/>
        <v>0</v>
      </c>
      <c r="AD39" s="26">
        <f t="shared" si="17"/>
        <v>0</v>
      </c>
      <c r="AE39" s="26">
        <f t="shared" si="17"/>
        <v>0</v>
      </c>
      <c r="AF39" s="26">
        <f t="shared" si="17"/>
        <v>0</v>
      </c>
      <c r="AG39" s="26">
        <f t="shared" si="17"/>
        <v>0</v>
      </c>
      <c r="AH39" s="99" t="s">
        <v>35</v>
      </c>
      <c r="AI39" s="110">
        <f t="shared" si="16"/>
        <v>1</v>
      </c>
      <c r="AJ39" s="113"/>
    </row>
    <row r="40" spans="2:38" hidden="1">
      <c r="B40" s="13" t="s">
        <v>37</v>
      </c>
      <c r="C40" s="25">
        <f t="shared" ref="C40:AG40" si="18">IF(AND(DAY(C30)&gt;=8,DAY(C30)&lt;=14,C31="土"),1,0)</f>
        <v>0</v>
      </c>
      <c r="D40" s="25">
        <f t="shared" si="18"/>
        <v>0</v>
      </c>
      <c r="E40" s="25">
        <f t="shared" si="18"/>
        <v>0</v>
      </c>
      <c r="F40" s="25">
        <f t="shared" si="18"/>
        <v>0</v>
      </c>
      <c r="G40" s="25">
        <f t="shared" si="18"/>
        <v>0</v>
      </c>
      <c r="H40" s="25">
        <f t="shared" si="18"/>
        <v>0</v>
      </c>
      <c r="I40" s="25">
        <f t="shared" si="18"/>
        <v>0</v>
      </c>
      <c r="J40" s="25">
        <f t="shared" si="18"/>
        <v>1</v>
      </c>
      <c r="K40" s="25">
        <f t="shared" si="18"/>
        <v>0</v>
      </c>
      <c r="L40" s="25">
        <f t="shared" si="18"/>
        <v>0</v>
      </c>
      <c r="M40" s="25">
        <f t="shared" si="18"/>
        <v>0</v>
      </c>
      <c r="N40" s="25">
        <f t="shared" si="18"/>
        <v>0</v>
      </c>
      <c r="O40" s="25">
        <f t="shared" si="18"/>
        <v>0</v>
      </c>
      <c r="P40" s="25">
        <f t="shared" si="18"/>
        <v>0</v>
      </c>
      <c r="Q40" s="25">
        <f t="shared" si="18"/>
        <v>0</v>
      </c>
      <c r="R40" s="25">
        <f t="shared" si="18"/>
        <v>0</v>
      </c>
      <c r="S40" s="25">
        <f t="shared" si="18"/>
        <v>0</v>
      </c>
      <c r="T40" s="25">
        <f t="shared" si="18"/>
        <v>0</v>
      </c>
      <c r="U40" s="25">
        <f t="shared" si="18"/>
        <v>0</v>
      </c>
      <c r="V40" s="25">
        <f t="shared" si="18"/>
        <v>0</v>
      </c>
      <c r="W40" s="25">
        <f t="shared" si="18"/>
        <v>0</v>
      </c>
      <c r="X40" s="25">
        <f t="shared" si="18"/>
        <v>0</v>
      </c>
      <c r="Y40" s="25">
        <f t="shared" si="18"/>
        <v>0</v>
      </c>
      <c r="Z40" s="25">
        <f t="shared" si="18"/>
        <v>0</v>
      </c>
      <c r="AA40" s="25">
        <f t="shared" si="18"/>
        <v>0</v>
      </c>
      <c r="AB40" s="25">
        <f t="shared" si="18"/>
        <v>0</v>
      </c>
      <c r="AC40" s="25">
        <f t="shared" si="18"/>
        <v>0</v>
      </c>
      <c r="AD40" s="25">
        <f t="shared" si="18"/>
        <v>0</v>
      </c>
      <c r="AE40" s="25">
        <f t="shared" si="18"/>
        <v>0</v>
      </c>
      <c r="AF40" s="25">
        <f t="shared" si="18"/>
        <v>0</v>
      </c>
      <c r="AG40" s="25">
        <f t="shared" si="18"/>
        <v>0</v>
      </c>
      <c r="AH40" s="99" t="s">
        <v>34</v>
      </c>
      <c r="AI40" s="110">
        <f t="shared" si="16"/>
        <v>1</v>
      </c>
      <c r="AJ40" s="113"/>
    </row>
    <row r="41" spans="2:38" hidden="1">
      <c r="B41" s="13" t="s">
        <v>38</v>
      </c>
      <c r="C41" s="26">
        <f t="shared" ref="C41:AG41" si="19">IF(AND(DAY(C30)&gt;=8,DAY(C30)&lt;=14,C31="土",OR(C36="休",C36="雨")),1,0)</f>
        <v>0</v>
      </c>
      <c r="D41" s="26">
        <f t="shared" si="19"/>
        <v>0</v>
      </c>
      <c r="E41" s="26">
        <f t="shared" si="19"/>
        <v>0</v>
      </c>
      <c r="F41" s="26">
        <f t="shared" si="19"/>
        <v>0</v>
      </c>
      <c r="G41" s="26">
        <f t="shared" si="19"/>
        <v>0</v>
      </c>
      <c r="H41" s="26">
        <f t="shared" si="19"/>
        <v>0</v>
      </c>
      <c r="I41" s="26">
        <f t="shared" si="19"/>
        <v>0</v>
      </c>
      <c r="J41" s="26">
        <f t="shared" si="19"/>
        <v>1</v>
      </c>
      <c r="K41" s="26">
        <f t="shared" si="19"/>
        <v>0</v>
      </c>
      <c r="L41" s="26">
        <f t="shared" si="19"/>
        <v>0</v>
      </c>
      <c r="M41" s="26">
        <f t="shared" si="19"/>
        <v>0</v>
      </c>
      <c r="N41" s="26">
        <f t="shared" si="19"/>
        <v>0</v>
      </c>
      <c r="O41" s="26">
        <f t="shared" si="19"/>
        <v>0</v>
      </c>
      <c r="P41" s="26">
        <f t="shared" si="19"/>
        <v>0</v>
      </c>
      <c r="Q41" s="26">
        <f t="shared" si="19"/>
        <v>0</v>
      </c>
      <c r="R41" s="26">
        <f t="shared" si="19"/>
        <v>0</v>
      </c>
      <c r="S41" s="26">
        <f t="shared" si="19"/>
        <v>0</v>
      </c>
      <c r="T41" s="26">
        <f t="shared" si="19"/>
        <v>0</v>
      </c>
      <c r="U41" s="26">
        <f t="shared" si="19"/>
        <v>0</v>
      </c>
      <c r="V41" s="26">
        <f t="shared" si="19"/>
        <v>0</v>
      </c>
      <c r="W41" s="26">
        <f t="shared" si="19"/>
        <v>0</v>
      </c>
      <c r="X41" s="26">
        <f t="shared" si="19"/>
        <v>0</v>
      </c>
      <c r="Y41" s="26">
        <f t="shared" si="19"/>
        <v>0</v>
      </c>
      <c r="Z41" s="26">
        <f t="shared" si="19"/>
        <v>0</v>
      </c>
      <c r="AA41" s="26">
        <f t="shared" si="19"/>
        <v>0</v>
      </c>
      <c r="AB41" s="26">
        <f t="shared" si="19"/>
        <v>0</v>
      </c>
      <c r="AC41" s="26">
        <f t="shared" si="19"/>
        <v>0</v>
      </c>
      <c r="AD41" s="26">
        <f t="shared" si="19"/>
        <v>0</v>
      </c>
      <c r="AE41" s="26">
        <f t="shared" si="19"/>
        <v>0</v>
      </c>
      <c r="AF41" s="26">
        <f t="shared" si="19"/>
        <v>0</v>
      </c>
      <c r="AG41" s="26">
        <f t="shared" si="19"/>
        <v>0</v>
      </c>
      <c r="AH41" s="99" t="s">
        <v>35</v>
      </c>
      <c r="AI41" s="110">
        <f t="shared" si="16"/>
        <v>1</v>
      </c>
      <c r="AJ41" s="113"/>
    </row>
    <row r="42" spans="2:38" hidden="1">
      <c r="B42" s="13" t="s">
        <v>33</v>
      </c>
      <c r="C42" s="25">
        <f t="shared" ref="C42:AG42" si="20">IF(AND(DAY(C30)&gt;=22,DAY(C30)&lt;=28,C31="日"),1,0)</f>
        <v>0</v>
      </c>
      <c r="D42" s="25">
        <f t="shared" si="20"/>
        <v>0</v>
      </c>
      <c r="E42" s="25">
        <f t="shared" si="20"/>
        <v>0</v>
      </c>
      <c r="F42" s="25">
        <f t="shared" si="20"/>
        <v>0</v>
      </c>
      <c r="G42" s="25">
        <f t="shared" si="20"/>
        <v>0</v>
      </c>
      <c r="H42" s="25">
        <f t="shared" si="20"/>
        <v>0</v>
      </c>
      <c r="I42" s="25">
        <f t="shared" si="20"/>
        <v>0</v>
      </c>
      <c r="J42" s="25">
        <f t="shared" si="20"/>
        <v>0</v>
      </c>
      <c r="K42" s="25">
        <f t="shared" si="20"/>
        <v>0</v>
      </c>
      <c r="L42" s="25">
        <f t="shared" si="20"/>
        <v>0</v>
      </c>
      <c r="M42" s="25">
        <f t="shared" si="20"/>
        <v>0</v>
      </c>
      <c r="N42" s="25">
        <f t="shared" si="20"/>
        <v>0</v>
      </c>
      <c r="O42" s="25">
        <f t="shared" si="20"/>
        <v>0</v>
      </c>
      <c r="P42" s="25">
        <f t="shared" si="20"/>
        <v>0</v>
      </c>
      <c r="Q42" s="25">
        <f t="shared" si="20"/>
        <v>0</v>
      </c>
      <c r="R42" s="25">
        <f t="shared" si="20"/>
        <v>0</v>
      </c>
      <c r="S42" s="25">
        <f t="shared" si="20"/>
        <v>0</v>
      </c>
      <c r="T42" s="25">
        <f t="shared" si="20"/>
        <v>0</v>
      </c>
      <c r="U42" s="25">
        <f t="shared" si="20"/>
        <v>0</v>
      </c>
      <c r="V42" s="25">
        <f t="shared" si="20"/>
        <v>0</v>
      </c>
      <c r="W42" s="25">
        <f t="shared" si="20"/>
        <v>0</v>
      </c>
      <c r="X42" s="25">
        <f t="shared" si="20"/>
        <v>0</v>
      </c>
      <c r="Y42" s="25">
        <f t="shared" si="20"/>
        <v>1</v>
      </c>
      <c r="Z42" s="25">
        <f t="shared" si="20"/>
        <v>0</v>
      </c>
      <c r="AA42" s="25">
        <f t="shared" si="20"/>
        <v>0</v>
      </c>
      <c r="AB42" s="25">
        <f t="shared" si="20"/>
        <v>0</v>
      </c>
      <c r="AC42" s="25">
        <f t="shared" si="20"/>
        <v>0</v>
      </c>
      <c r="AD42" s="25">
        <f t="shared" si="20"/>
        <v>0</v>
      </c>
      <c r="AE42" s="25">
        <f t="shared" si="20"/>
        <v>0</v>
      </c>
      <c r="AF42" s="25">
        <f t="shared" si="20"/>
        <v>0</v>
      </c>
      <c r="AG42" s="25">
        <f t="shared" si="20"/>
        <v>0</v>
      </c>
      <c r="AH42" s="99" t="s">
        <v>34</v>
      </c>
      <c r="AI42" s="110">
        <f t="shared" si="16"/>
        <v>1</v>
      </c>
      <c r="AJ42" s="113"/>
    </row>
    <row r="43" spans="2:38" hidden="1">
      <c r="B43" s="13" t="s">
        <v>39</v>
      </c>
      <c r="C43" s="26">
        <f t="shared" ref="C43:AG43" si="21">IF(AND(DAY(C30)&gt;=22,DAY(C30)&lt;=28,C31="日",OR(C36="休",C36="雨")),1,0)</f>
        <v>0</v>
      </c>
      <c r="D43" s="26">
        <f t="shared" si="21"/>
        <v>0</v>
      </c>
      <c r="E43" s="26">
        <f t="shared" si="21"/>
        <v>0</v>
      </c>
      <c r="F43" s="26">
        <f t="shared" si="21"/>
        <v>0</v>
      </c>
      <c r="G43" s="26">
        <f t="shared" si="21"/>
        <v>0</v>
      </c>
      <c r="H43" s="26">
        <f t="shared" si="21"/>
        <v>0</v>
      </c>
      <c r="I43" s="26">
        <f t="shared" si="21"/>
        <v>0</v>
      </c>
      <c r="J43" s="26">
        <f t="shared" si="21"/>
        <v>0</v>
      </c>
      <c r="K43" s="26">
        <f t="shared" si="21"/>
        <v>0</v>
      </c>
      <c r="L43" s="26">
        <f t="shared" si="21"/>
        <v>0</v>
      </c>
      <c r="M43" s="26">
        <f t="shared" si="21"/>
        <v>0</v>
      </c>
      <c r="N43" s="26">
        <f t="shared" si="21"/>
        <v>0</v>
      </c>
      <c r="O43" s="26">
        <f t="shared" si="21"/>
        <v>0</v>
      </c>
      <c r="P43" s="26">
        <f t="shared" si="21"/>
        <v>0</v>
      </c>
      <c r="Q43" s="26">
        <f t="shared" si="21"/>
        <v>0</v>
      </c>
      <c r="R43" s="26">
        <f t="shared" si="21"/>
        <v>0</v>
      </c>
      <c r="S43" s="26">
        <f t="shared" si="21"/>
        <v>0</v>
      </c>
      <c r="T43" s="26">
        <f t="shared" si="21"/>
        <v>0</v>
      </c>
      <c r="U43" s="26">
        <f t="shared" si="21"/>
        <v>0</v>
      </c>
      <c r="V43" s="26">
        <f t="shared" si="21"/>
        <v>0</v>
      </c>
      <c r="W43" s="26">
        <f t="shared" si="21"/>
        <v>0</v>
      </c>
      <c r="X43" s="26">
        <f t="shared" si="21"/>
        <v>0</v>
      </c>
      <c r="Y43" s="26">
        <f t="shared" si="21"/>
        <v>1</v>
      </c>
      <c r="Z43" s="26">
        <f t="shared" si="21"/>
        <v>0</v>
      </c>
      <c r="AA43" s="26">
        <f t="shared" si="21"/>
        <v>0</v>
      </c>
      <c r="AB43" s="26">
        <f t="shared" si="21"/>
        <v>0</v>
      </c>
      <c r="AC43" s="26">
        <f t="shared" si="21"/>
        <v>0</v>
      </c>
      <c r="AD43" s="26">
        <f t="shared" si="21"/>
        <v>0</v>
      </c>
      <c r="AE43" s="26">
        <f t="shared" si="21"/>
        <v>0</v>
      </c>
      <c r="AF43" s="26">
        <f t="shared" si="21"/>
        <v>0</v>
      </c>
      <c r="AG43" s="26">
        <f t="shared" si="21"/>
        <v>0</v>
      </c>
      <c r="AH43" s="99" t="s">
        <v>35</v>
      </c>
      <c r="AI43" s="110">
        <f t="shared" si="16"/>
        <v>1</v>
      </c>
      <c r="AJ43" s="113"/>
    </row>
    <row r="44" spans="2:38" hidden="1">
      <c r="B44" s="13" t="s">
        <v>40</v>
      </c>
      <c r="C44" s="25">
        <f t="shared" ref="C44:AG44" si="22">IF(AND(DAY(C30)&gt;=8,DAY(C30)&lt;=14,C31="日"),1,0)</f>
        <v>0</v>
      </c>
      <c r="D44" s="25">
        <f t="shared" si="22"/>
        <v>0</v>
      </c>
      <c r="E44" s="25">
        <f t="shared" si="22"/>
        <v>0</v>
      </c>
      <c r="F44" s="25">
        <f t="shared" si="22"/>
        <v>0</v>
      </c>
      <c r="G44" s="25">
        <f t="shared" si="22"/>
        <v>0</v>
      </c>
      <c r="H44" s="25">
        <f t="shared" si="22"/>
        <v>0</v>
      </c>
      <c r="I44" s="25">
        <f t="shared" si="22"/>
        <v>0</v>
      </c>
      <c r="J44" s="25">
        <f t="shared" si="22"/>
        <v>0</v>
      </c>
      <c r="K44" s="25">
        <f t="shared" si="22"/>
        <v>1</v>
      </c>
      <c r="L44" s="25">
        <f t="shared" si="22"/>
        <v>0</v>
      </c>
      <c r="M44" s="25">
        <f t="shared" si="22"/>
        <v>0</v>
      </c>
      <c r="N44" s="25">
        <f t="shared" si="22"/>
        <v>0</v>
      </c>
      <c r="O44" s="25">
        <f t="shared" si="22"/>
        <v>0</v>
      </c>
      <c r="P44" s="25">
        <f t="shared" si="22"/>
        <v>0</v>
      </c>
      <c r="Q44" s="25">
        <f t="shared" si="22"/>
        <v>0</v>
      </c>
      <c r="R44" s="25">
        <f t="shared" si="22"/>
        <v>0</v>
      </c>
      <c r="S44" s="25">
        <f t="shared" si="22"/>
        <v>0</v>
      </c>
      <c r="T44" s="25">
        <f t="shared" si="22"/>
        <v>0</v>
      </c>
      <c r="U44" s="25">
        <f t="shared" si="22"/>
        <v>0</v>
      </c>
      <c r="V44" s="25">
        <f t="shared" si="22"/>
        <v>0</v>
      </c>
      <c r="W44" s="25">
        <f t="shared" si="22"/>
        <v>0</v>
      </c>
      <c r="X44" s="25">
        <f t="shared" si="22"/>
        <v>0</v>
      </c>
      <c r="Y44" s="25">
        <f t="shared" si="22"/>
        <v>0</v>
      </c>
      <c r="Z44" s="25">
        <f t="shared" si="22"/>
        <v>0</v>
      </c>
      <c r="AA44" s="25">
        <f t="shared" si="22"/>
        <v>0</v>
      </c>
      <c r="AB44" s="25">
        <f t="shared" si="22"/>
        <v>0</v>
      </c>
      <c r="AC44" s="25">
        <f t="shared" si="22"/>
        <v>0</v>
      </c>
      <c r="AD44" s="25">
        <f t="shared" si="22"/>
        <v>0</v>
      </c>
      <c r="AE44" s="25">
        <f t="shared" si="22"/>
        <v>0</v>
      </c>
      <c r="AF44" s="25">
        <f t="shared" si="22"/>
        <v>0</v>
      </c>
      <c r="AG44" s="25">
        <f t="shared" si="22"/>
        <v>0</v>
      </c>
      <c r="AH44" s="99" t="s">
        <v>34</v>
      </c>
      <c r="AI44" s="110">
        <f t="shared" si="16"/>
        <v>1</v>
      </c>
      <c r="AJ44" s="113"/>
    </row>
    <row r="45" spans="2:38" hidden="1">
      <c r="B45" s="13" t="s">
        <v>41</v>
      </c>
      <c r="C45" s="26">
        <f t="shared" ref="C45:AG45" si="23">IF(AND(DAY(C30)&gt;=8,DAY(C30)&lt;=14,C31="日",OR(C36="休",C36="雨")),1,0)</f>
        <v>0</v>
      </c>
      <c r="D45" s="26">
        <f t="shared" si="23"/>
        <v>0</v>
      </c>
      <c r="E45" s="26">
        <f t="shared" si="23"/>
        <v>0</v>
      </c>
      <c r="F45" s="26">
        <f t="shared" si="23"/>
        <v>0</v>
      </c>
      <c r="G45" s="26">
        <f t="shared" si="23"/>
        <v>0</v>
      </c>
      <c r="H45" s="26">
        <f t="shared" si="23"/>
        <v>0</v>
      </c>
      <c r="I45" s="26">
        <f t="shared" si="23"/>
        <v>0</v>
      </c>
      <c r="J45" s="26">
        <f t="shared" si="23"/>
        <v>0</v>
      </c>
      <c r="K45" s="26">
        <f t="shared" si="23"/>
        <v>1</v>
      </c>
      <c r="L45" s="26">
        <f t="shared" si="23"/>
        <v>0</v>
      </c>
      <c r="M45" s="26">
        <f t="shared" si="23"/>
        <v>0</v>
      </c>
      <c r="N45" s="26">
        <f t="shared" si="23"/>
        <v>0</v>
      </c>
      <c r="O45" s="26">
        <f t="shared" si="23"/>
        <v>0</v>
      </c>
      <c r="P45" s="26">
        <f t="shared" si="23"/>
        <v>0</v>
      </c>
      <c r="Q45" s="26">
        <f t="shared" si="23"/>
        <v>0</v>
      </c>
      <c r="R45" s="26">
        <f t="shared" si="23"/>
        <v>0</v>
      </c>
      <c r="S45" s="26">
        <f t="shared" si="23"/>
        <v>0</v>
      </c>
      <c r="T45" s="26">
        <f t="shared" si="23"/>
        <v>0</v>
      </c>
      <c r="U45" s="26">
        <f t="shared" si="23"/>
        <v>0</v>
      </c>
      <c r="V45" s="26">
        <f t="shared" si="23"/>
        <v>0</v>
      </c>
      <c r="W45" s="26">
        <f t="shared" si="23"/>
        <v>0</v>
      </c>
      <c r="X45" s="26">
        <f t="shared" si="23"/>
        <v>0</v>
      </c>
      <c r="Y45" s="26">
        <f t="shared" si="23"/>
        <v>0</v>
      </c>
      <c r="Z45" s="26">
        <f t="shared" si="23"/>
        <v>0</v>
      </c>
      <c r="AA45" s="26">
        <f t="shared" si="23"/>
        <v>0</v>
      </c>
      <c r="AB45" s="26">
        <f t="shared" si="23"/>
        <v>0</v>
      </c>
      <c r="AC45" s="26">
        <f t="shared" si="23"/>
        <v>0</v>
      </c>
      <c r="AD45" s="26">
        <f t="shared" si="23"/>
        <v>0</v>
      </c>
      <c r="AE45" s="26">
        <f t="shared" si="23"/>
        <v>0</v>
      </c>
      <c r="AF45" s="26">
        <f t="shared" si="23"/>
        <v>0</v>
      </c>
      <c r="AG45" s="26">
        <f t="shared" si="23"/>
        <v>0</v>
      </c>
      <c r="AH45" s="99" t="s">
        <v>35</v>
      </c>
      <c r="AI45" s="110">
        <f t="shared" si="16"/>
        <v>1</v>
      </c>
      <c r="AJ45" s="113"/>
    </row>
    <row r="46" spans="2:38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</row>
    <row r="47" spans="2:38">
      <c r="C47" s="2">
        <f>YEAR(C50)</f>
        <v>2026</v>
      </c>
      <c r="D47" s="2">
        <f>MONTH(C50)</f>
        <v>9</v>
      </c>
    </row>
    <row r="48" spans="2:38">
      <c r="B48" s="14" t="s">
        <v>1</v>
      </c>
      <c r="C48" s="28">
        <f>C50</f>
        <v>46266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03"/>
    </row>
    <row r="49" spans="2:38" hidden="1">
      <c r="B49" s="15"/>
      <c r="C49" s="29">
        <f>DATE($C47,$D47,1)</f>
        <v>46266</v>
      </c>
      <c r="D49" s="29">
        <f t="shared" ref="D49:AG49" si="24">C49+1</f>
        <v>46267</v>
      </c>
      <c r="E49" s="29">
        <f t="shared" si="24"/>
        <v>46268</v>
      </c>
      <c r="F49" s="29">
        <f t="shared" si="24"/>
        <v>46269</v>
      </c>
      <c r="G49" s="29">
        <f t="shared" si="24"/>
        <v>46270</v>
      </c>
      <c r="H49" s="29">
        <f t="shared" si="24"/>
        <v>46271</v>
      </c>
      <c r="I49" s="29">
        <f t="shared" si="24"/>
        <v>46272</v>
      </c>
      <c r="J49" s="29">
        <f t="shared" si="24"/>
        <v>46273</v>
      </c>
      <c r="K49" s="29">
        <f t="shared" si="24"/>
        <v>46274</v>
      </c>
      <c r="L49" s="29">
        <f t="shared" si="24"/>
        <v>46275</v>
      </c>
      <c r="M49" s="29">
        <f t="shared" si="24"/>
        <v>46276</v>
      </c>
      <c r="N49" s="29">
        <f t="shared" si="24"/>
        <v>46277</v>
      </c>
      <c r="O49" s="29">
        <f t="shared" si="24"/>
        <v>46278</v>
      </c>
      <c r="P49" s="29">
        <f t="shared" si="24"/>
        <v>46279</v>
      </c>
      <c r="Q49" s="29">
        <f t="shared" si="24"/>
        <v>46280</v>
      </c>
      <c r="R49" s="29">
        <f t="shared" si="24"/>
        <v>46281</v>
      </c>
      <c r="S49" s="29">
        <f t="shared" si="24"/>
        <v>46282</v>
      </c>
      <c r="T49" s="29">
        <f t="shared" si="24"/>
        <v>46283</v>
      </c>
      <c r="U49" s="29">
        <f t="shared" si="24"/>
        <v>46284</v>
      </c>
      <c r="V49" s="29">
        <f t="shared" si="24"/>
        <v>46285</v>
      </c>
      <c r="W49" s="29">
        <f t="shared" si="24"/>
        <v>46286</v>
      </c>
      <c r="X49" s="29">
        <f t="shared" si="24"/>
        <v>46287</v>
      </c>
      <c r="Y49" s="29">
        <f t="shared" si="24"/>
        <v>46288</v>
      </c>
      <c r="Z49" s="29">
        <f t="shared" si="24"/>
        <v>46289</v>
      </c>
      <c r="AA49" s="29">
        <f t="shared" si="24"/>
        <v>46290</v>
      </c>
      <c r="AB49" s="29">
        <f t="shared" si="24"/>
        <v>46291</v>
      </c>
      <c r="AC49" s="29">
        <f t="shared" si="24"/>
        <v>46292</v>
      </c>
      <c r="AD49" s="29">
        <f t="shared" si="24"/>
        <v>46293</v>
      </c>
      <c r="AE49" s="29">
        <f t="shared" si="24"/>
        <v>46294</v>
      </c>
      <c r="AF49" s="29">
        <f t="shared" si="24"/>
        <v>46295</v>
      </c>
      <c r="AG49" s="29">
        <f t="shared" si="24"/>
        <v>46296</v>
      </c>
      <c r="AH49" s="100"/>
      <c r="AI49" s="111"/>
    </row>
    <row r="50" spans="2:38">
      <c r="B50" s="16" t="s">
        <v>24</v>
      </c>
      <c r="C50" s="30">
        <f>IF(EDATE(C29,1)&gt;$G$5,"",EDATE(C29,1))</f>
        <v>46266</v>
      </c>
      <c r="D50" s="29">
        <f t="shared" ref="D50:AG50" si="25">IF(D49&gt;$G$5,"",IF(C50=EOMONTH(DATE($C47,$D47,1),0),"",IF(C50="","",C50+1)))</f>
        <v>46267</v>
      </c>
      <c r="E50" s="29">
        <f t="shared" si="25"/>
        <v>46268</v>
      </c>
      <c r="F50" s="29">
        <f t="shared" si="25"/>
        <v>46269</v>
      </c>
      <c r="G50" s="29">
        <f t="shared" si="25"/>
        <v>46270</v>
      </c>
      <c r="H50" s="29">
        <f t="shared" si="25"/>
        <v>46271</v>
      </c>
      <c r="I50" s="29">
        <f t="shared" si="25"/>
        <v>46272</v>
      </c>
      <c r="J50" s="29">
        <f t="shared" si="25"/>
        <v>46273</v>
      </c>
      <c r="K50" s="29">
        <f t="shared" si="25"/>
        <v>46274</v>
      </c>
      <c r="L50" s="29">
        <f t="shared" si="25"/>
        <v>46275</v>
      </c>
      <c r="M50" s="29">
        <f t="shared" si="25"/>
        <v>46276</v>
      </c>
      <c r="N50" s="29">
        <f t="shared" si="25"/>
        <v>46277</v>
      </c>
      <c r="O50" s="29">
        <f t="shared" si="25"/>
        <v>46278</v>
      </c>
      <c r="P50" s="29">
        <f t="shared" si="25"/>
        <v>46279</v>
      </c>
      <c r="Q50" s="29">
        <f t="shared" si="25"/>
        <v>46280</v>
      </c>
      <c r="R50" s="29">
        <f t="shared" si="25"/>
        <v>46281</v>
      </c>
      <c r="S50" s="29">
        <f t="shared" si="25"/>
        <v>46282</v>
      </c>
      <c r="T50" s="29">
        <f t="shared" si="25"/>
        <v>46283</v>
      </c>
      <c r="U50" s="29">
        <f t="shared" si="25"/>
        <v>46284</v>
      </c>
      <c r="V50" s="29">
        <f t="shared" si="25"/>
        <v>46285</v>
      </c>
      <c r="W50" s="29">
        <f t="shared" si="25"/>
        <v>46286</v>
      </c>
      <c r="X50" s="29">
        <f t="shared" si="25"/>
        <v>46287</v>
      </c>
      <c r="Y50" s="29">
        <f t="shared" si="25"/>
        <v>46288</v>
      </c>
      <c r="Z50" s="29">
        <f t="shared" si="25"/>
        <v>46289</v>
      </c>
      <c r="AA50" s="29">
        <f t="shared" si="25"/>
        <v>46290</v>
      </c>
      <c r="AB50" s="29">
        <f t="shared" si="25"/>
        <v>46291</v>
      </c>
      <c r="AC50" s="29">
        <f t="shared" si="25"/>
        <v>46292</v>
      </c>
      <c r="AD50" s="29">
        <f t="shared" si="25"/>
        <v>46293</v>
      </c>
      <c r="AE50" s="29">
        <f t="shared" si="25"/>
        <v>46294</v>
      </c>
      <c r="AF50" s="29">
        <f t="shared" si="25"/>
        <v>46295</v>
      </c>
      <c r="AG50" s="29" t="str">
        <f t="shared" si="25"/>
        <v/>
      </c>
      <c r="AH50" s="95" t="s">
        <v>25</v>
      </c>
      <c r="AI50" s="105">
        <f>+COUNTIFS(C51:AG51,"土",C52:AG52,"")+COUNTIFS(C51:AG51,"日",C52:AG52,"")</f>
        <v>8</v>
      </c>
    </row>
    <row r="51" spans="2:38">
      <c r="B51" s="7" t="s">
        <v>26</v>
      </c>
      <c r="C51" s="20" t="str">
        <f t="shared" ref="C51:AG51" si="26">IFERROR(TEXT(WEEKDAY(+C50),"aaa"),"")</f>
        <v>火</v>
      </c>
      <c r="D51" s="20" t="str">
        <f t="shared" si="26"/>
        <v>水</v>
      </c>
      <c r="E51" s="20" t="str">
        <f t="shared" si="26"/>
        <v>木</v>
      </c>
      <c r="F51" s="20" t="str">
        <f t="shared" si="26"/>
        <v>金</v>
      </c>
      <c r="G51" s="20" t="str">
        <f t="shared" si="26"/>
        <v>土</v>
      </c>
      <c r="H51" s="20" t="str">
        <f t="shared" si="26"/>
        <v>日</v>
      </c>
      <c r="I51" s="20" t="str">
        <f t="shared" si="26"/>
        <v>月</v>
      </c>
      <c r="J51" s="20" t="str">
        <f t="shared" si="26"/>
        <v>火</v>
      </c>
      <c r="K51" s="20" t="str">
        <f t="shared" si="26"/>
        <v>水</v>
      </c>
      <c r="L51" s="20" t="str">
        <f t="shared" si="26"/>
        <v>木</v>
      </c>
      <c r="M51" s="20" t="str">
        <f t="shared" si="26"/>
        <v>金</v>
      </c>
      <c r="N51" s="20" t="str">
        <f t="shared" si="26"/>
        <v>土</v>
      </c>
      <c r="O51" s="20" t="str">
        <f t="shared" si="26"/>
        <v>日</v>
      </c>
      <c r="P51" s="20" t="str">
        <f t="shared" si="26"/>
        <v>月</v>
      </c>
      <c r="Q51" s="20" t="str">
        <f t="shared" si="26"/>
        <v>火</v>
      </c>
      <c r="R51" s="20" t="str">
        <f t="shared" si="26"/>
        <v>水</v>
      </c>
      <c r="S51" s="20" t="str">
        <f t="shared" si="26"/>
        <v>木</v>
      </c>
      <c r="T51" s="20" t="str">
        <f t="shared" si="26"/>
        <v>金</v>
      </c>
      <c r="U51" s="20" t="str">
        <f t="shared" si="26"/>
        <v>土</v>
      </c>
      <c r="V51" s="20" t="str">
        <f t="shared" si="26"/>
        <v>日</v>
      </c>
      <c r="W51" s="20" t="str">
        <f t="shared" si="26"/>
        <v>月</v>
      </c>
      <c r="X51" s="20" t="str">
        <f t="shared" si="26"/>
        <v>火</v>
      </c>
      <c r="Y51" s="20" t="str">
        <f t="shared" si="26"/>
        <v>水</v>
      </c>
      <c r="Z51" s="20" t="str">
        <f t="shared" si="26"/>
        <v>木</v>
      </c>
      <c r="AA51" s="20" t="str">
        <f t="shared" si="26"/>
        <v>金</v>
      </c>
      <c r="AB51" s="20" t="str">
        <f t="shared" si="26"/>
        <v>土</v>
      </c>
      <c r="AC51" s="20" t="str">
        <f t="shared" si="26"/>
        <v>日</v>
      </c>
      <c r="AD51" s="20" t="str">
        <f t="shared" si="26"/>
        <v>月</v>
      </c>
      <c r="AE51" s="20" t="str">
        <f t="shared" si="26"/>
        <v>火</v>
      </c>
      <c r="AF51" s="20" t="str">
        <f t="shared" si="26"/>
        <v>水</v>
      </c>
      <c r="AG51" s="20" t="str">
        <f t="shared" si="26"/>
        <v/>
      </c>
      <c r="AH51" s="95" t="s">
        <v>12</v>
      </c>
      <c r="AI51" s="105">
        <f>+COUNTIF(C52:AG52,"夏休")+COUNTIF(C52:AG52,"冬休")+COUNTIF(C52:AG52,"中止")</f>
        <v>0</v>
      </c>
    </row>
    <row r="52" spans="2:38" ht="13.5" customHeight="1">
      <c r="B52" s="8" t="s">
        <v>27</v>
      </c>
      <c r="C52" s="21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88"/>
      <c r="AH52" s="96" t="s">
        <v>4</v>
      </c>
      <c r="AI52" s="106">
        <f>COUNT(C50:AG50)-AI51</f>
        <v>30</v>
      </c>
    </row>
    <row r="53" spans="2:38" ht="13.5" customHeight="1">
      <c r="B53" s="9"/>
      <c r="C53" s="21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88"/>
      <c r="AH53" s="96" t="s">
        <v>29</v>
      </c>
      <c r="AI53" s="106">
        <f>+COUNTIF(C54:AG55,"休")</f>
        <v>8</v>
      </c>
      <c r="AJ53" s="113" t="str">
        <f>IF(AI54&gt;0.285,"",IF(AI53&lt;AI50,"←計画日数が足りません",""))</f>
        <v/>
      </c>
    </row>
    <row r="54" spans="2:38" ht="13.5" customHeight="1">
      <c r="B54" s="10" t="s">
        <v>2</v>
      </c>
      <c r="C54" s="22"/>
      <c r="D54" s="35"/>
      <c r="E54" s="35"/>
      <c r="F54" s="35"/>
      <c r="G54" s="35" t="s">
        <v>57</v>
      </c>
      <c r="H54" s="35" t="s">
        <v>57</v>
      </c>
      <c r="I54" s="35"/>
      <c r="J54" s="36"/>
      <c r="K54" s="35"/>
      <c r="L54" s="35"/>
      <c r="M54" s="35"/>
      <c r="N54" s="35" t="s">
        <v>57</v>
      </c>
      <c r="O54" s="35" t="s">
        <v>57</v>
      </c>
      <c r="P54" s="35"/>
      <c r="Q54" s="36"/>
      <c r="R54" s="35"/>
      <c r="S54" s="35"/>
      <c r="T54" s="35"/>
      <c r="U54" s="35" t="s">
        <v>57</v>
      </c>
      <c r="V54" s="35" t="s">
        <v>57</v>
      </c>
      <c r="W54" s="35"/>
      <c r="X54" s="36"/>
      <c r="Y54" s="35"/>
      <c r="Z54" s="35"/>
      <c r="AA54" s="35"/>
      <c r="AB54" s="35" t="s">
        <v>57</v>
      </c>
      <c r="AC54" s="35" t="s">
        <v>57</v>
      </c>
      <c r="AD54" s="35"/>
      <c r="AE54" s="36"/>
      <c r="AF54" s="35"/>
      <c r="AG54" s="89"/>
      <c r="AH54" s="96" t="s">
        <v>30</v>
      </c>
      <c r="AI54" s="107">
        <f>+AI53/AI52</f>
        <v>0.26666666666666666</v>
      </c>
    </row>
    <row r="55" spans="2:38">
      <c r="B55" s="10"/>
      <c r="C55" s="22"/>
      <c r="D55" s="35"/>
      <c r="E55" s="35"/>
      <c r="F55" s="35"/>
      <c r="G55" s="35"/>
      <c r="H55" s="35"/>
      <c r="I55" s="35"/>
      <c r="J55" s="36"/>
      <c r="K55" s="35"/>
      <c r="L55" s="35"/>
      <c r="M55" s="35"/>
      <c r="N55" s="35"/>
      <c r="O55" s="35"/>
      <c r="P55" s="35"/>
      <c r="Q55" s="36"/>
      <c r="R55" s="35"/>
      <c r="S55" s="35"/>
      <c r="T55" s="35"/>
      <c r="U55" s="35"/>
      <c r="V55" s="35"/>
      <c r="W55" s="35"/>
      <c r="X55" s="36"/>
      <c r="Y55" s="35"/>
      <c r="Z55" s="35"/>
      <c r="AA55" s="35"/>
      <c r="AB55" s="35"/>
      <c r="AC55" s="35"/>
      <c r="AD55" s="35"/>
      <c r="AE55" s="36"/>
      <c r="AF55" s="35"/>
      <c r="AG55" s="89"/>
      <c r="AH55" s="96" t="s">
        <v>7</v>
      </c>
      <c r="AI55" s="106">
        <f>+COUNTA(C56:AG57)</f>
        <v>8</v>
      </c>
    </row>
    <row r="56" spans="2:38">
      <c r="B56" s="11" t="s">
        <v>17</v>
      </c>
      <c r="C56" s="23"/>
      <c r="D56" s="36"/>
      <c r="E56" s="36"/>
      <c r="F56" s="36"/>
      <c r="G56" s="36" t="s">
        <v>57</v>
      </c>
      <c r="H56" s="36" t="s">
        <v>57</v>
      </c>
      <c r="I56" s="36"/>
      <c r="J56" s="44"/>
      <c r="K56" s="36"/>
      <c r="L56" s="36"/>
      <c r="M56" s="36"/>
      <c r="N56" s="36" t="s">
        <v>57</v>
      </c>
      <c r="O56" s="36" t="s">
        <v>57</v>
      </c>
      <c r="P56" s="36"/>
      <c r="Q56" s="44"/>
      <c r="R56" s="36"/>
      <c r="S56" s="36"/>
      <c r="T56" s="36" t="s">
        <v>55</v>
      </c>
      <c r="U56" s="36"/>
      <c r="V56" s="36" t="s">
        <v>57</v>
      </c>
      <c r="W56" s="36"/>
      <c r="X56" s="44"/>
      <c r="Y56" s="36"/>
      <c r="Z56" s="36"/>
      <c r="AA56" s="36"/>
      <c r="AB56" s="36" t="s">
        <v>57</v>
      </c>
      <c r="AC56" s="36" t="s">
        <v>57</v>
      </c>
      <c r="AD56" s="36"/>
      <c r="AE56" s="44"/>
      <c r="AF56" s="36"/>
      <c r="AG56" s="90"/>
      <c r="AH56" s="97" t="s">
        <v>31</v>
      </c>
      <c r="AI56" s="108">
        <f>+AI55/AI52</f>
        <v>0.26666666666666666</v>
      </c>
      <c r="AL56" s="2">
        <f>+COUNTIF(C54:AG55,"休")</f>
        <v>8</v>
      </c>
    </row>
    <row r="57" spans="2:38">
      <c r="B57" s="12"/>
      <c r="C57" s="24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91"/>
      <c r="AH57" s="98" t="s">
        <v>6</v>
      </c>
      <c r="AI57" s="109" t="str">
        <f>IF(7&gt;AI52,"対象外",IF(OR(AI56&gt;=0.285,AI55&gt;=AI50),"OK","NG"))</f>
        <v>OK</v>
      </c>
      <c r="AJ57" s="113" t="str">
        <f>IF(AI57="対象外","←７日間に満たない期間は達成判定の対象外",IF(AI57="NG","←月単位未達成","←月単位達成"))</f>
        <v>←月単位達成</v>
      </c>
      <c r="AL57" s="114" t="str">
        <f>IF(7&gt;AI52,"対象外",IF(AL56&gt;=AI50,"OK","NG"))</f>
        <v>OK</v>
      </c>
    </row>
    <row r="58" spans="2:38" hidden="1">
      <c r="B58" s="13" t="s">
        <v>32</v>
      </c>
      <c r="C58" s="25">
        <f t="shared" ref="C58:AG58" si="27">IF(AND(DAY(C50)&gt;=22,DAY(C50)&lt;=28,C51="土"),1,0)</f>
        <v>0</v>
      </c>
      <c r="D58" s="25">
        <f t="shared" si="27"/>
        <v>0</v>
      </c>
      <c r="E58" s="25">
        <f t="shared" si="27"/>
        <v>0</v>
      </c>
      <c r="F58" s="25">
        <f t="shared" si="27"/>
        <v>0</v>
      </c>
      <c r="G58" s="25">
        <f t="shared" si="27"/>
        <v>0</v>
      </c>
      <c r="H58" s="25">
        <f t="shared" si="27"/>
        <v>0</v>
      </c>
      <c r="I58" s="25">
        <f t="shared" si="27"/>
        <v>0</v>
      </c>
      <c r="J58" s="25">
        <f t="shared" si="27"/>
        <v>0</v>
      </c>
      <c r="K58" s="25">
        <f t="shared" si="27"/>
        <v>0</v>
      </c>
      <c r="L58" s="25">
        <f t="shared" si="27"/>
        <v>0</v>
      </c>
      <c r="M58" s="25">
        <f t="shared" si="27"/>
        <v>0</v>
      </c>
      <c r="N58" s="25">
        <f t="shared" si="27"/>
        <v>0</v>
      </c>
      <c r="O58" s="25">
        <f t="shared" si="27"/>
        <v>0</v>
      </c>
      <c r="P58" s="25">
        <f t="shared" si="27"/>
        <v>0</v>
      </c>
      <c r="Q58" s="25">
        <f t="shared" si="27"/>
        <v>0</v>
      </c>
      <c r="R58" s="25">
        <f t="shared" si="27"/>
        <v>0</v>
      </c>
      <c r="S58" s="25">
        <f t="shared" si="27"/>
        <v>0</v>
      </c>
      <c r="T58" s="25">
        <f t="shared" si="27"/>
        <v>0</v>
      </c>
      <c r="U58" s="25">
        <f t="shared" si="27"/>
        <v>0</v>
      </c>
      <c r="V58" s="25">
        <f t="shared" si="27"/>
        <v>0</v>
      </c>
      <c r="W58" s="25">
        <f t="shared" si="27"/>
        <v>0</v>
      </c>
      <c r="X58" s="25">
        <f t="shared" si="27"/>
        <v>0</v>
      </c>
      <c r="Y58" s="25">
        <f t="shared" si="27"/>
        <v>0</v>
      </c>
      <c r="Z58" s="25">
        <f t="shared" si="27"/>
        <v>0</v>
      </c>
      <c r="AA58" s="25">
        <f t="shared" si="27"/>
        <v>0</v>
      </c>
      <c r="AB58" s="25">
        <f t="shared" si="27"/>
        <v>1</v>
      </c>
      <c r="AC58" s="25">
        <f t="shared" si="27"/>
        <v>0</v>
      </c>
      <c r="AD58" s="25">
        <f t="shared" si="27"/>
        <v>0</v>
      </c>
      <c r="AE58" s="25">
        <f t="shared" si="27"/>
        <v>0</v>
      </c>
      <c r="AF58" s="25">
        <f t="shared" si="27"/>
        <v>0</v>
      </c>
      <c r="AG58" s="25" t="e">
        <f t="shared" si="27"/>
        <v>#VALUE!</v>
      </c>
      <c r="AH58" s="99" t="s">
        <v>34</v>
      </c>
      <c r="AI58" s="110">
        <f t="shared" ref="AI58:AI65" si="28">_xlfn.AGGREGATE(9,6,C58:AG58)</f>
        <v>1</v>
      </c>
      <c r="AJ58" s="113"/>
    </row>
    <row r="59" spans="2:38" hidden="1">
      <c r="B59" s="13" t="s">
        <v>13</v>
      </c>
      <c r="C59" s="26">
        <f t="shared" ref="C59:AG59" si="29">IF(AND(DAY(C50)&gt;=22,DAY(C50)&lt;=28,C51="土",OR(C56="休",C56="雨")),1,0)</f>
        <v>0</v>
      </c>
      <c r="D59" s="26">
        <f t="shared" si="29"/>
        <v>0</v>
      </c>
      <c r="E59" s="26">
        <f t="shared" si="29"/>
        <v>0</v>
      </c>
      <c r="F59" s="26">
        <f t="shared" si="29"/>
        <v>0</v>
      </c>
      <c r="G59" s="26">
        <f t="shared" si="29"/>
        <v>0</v>
      </c>
      <c r="H59" s="26">
        <f t="shared" si="29"/>
        <v>0</v>
      </c>
      <c r="I59" s="26">
        <f t="shared" si="29"/>
        <v>0</v>
      </c>
      <c r="J59" s="26">
        <f t="shared" si="29"/>
        <v>0</v>
      </c>
      <c r="K59" s="26">
        <f t="shared" si="29"/>
        <v>0</v>
      </c>
      <c r="L59" s="26">
        <f t="shared" si="29"/>
        <v>0</v>
      </c>
      <c r="M59" s="26">
        <f t="shared" si="29"/>
        <v>0</v>
      </c>
      <c r="N59" s="26">
        <f t="shared" si="29"/>
        <v>0</v>
      </c>
      <c r="O59" s="26">
        <f t="shared" si="29"/>
        <v>0</v>
      </c>
      <c r="P59" s="26">
        <f t="shared" si="29"/>
        <v>0</v>
      </c>
      <c r="Q59" s="26">
        <f t="shared" si="29"/>
        <v>0</v>
      </c>
      <c r="R59" s="26">
        <f t="shared" si="29"/>
        <v>0</v>
      </c>
      <c r="S59" s="26">
        <f t="shared" si="29"/>
        <v>0</v>
      </c>
      <c r="T59" s="26">
        <f t="shared" si="29"/>
        <v>0</v>
      </c>
      <c r="U59" s="26">
        <f t="shared" si="29"/>
        <v>0</v>
      </c>
      <c r="V59" s="26">
        <f t="shared" si="29"/>
        <v>0</v>
      </c>
      <c r="W59" s="26">
        <f t="shared" si="29"/>
        <v>0</v>
      </c>
      <c r="X59" s="26">
        <f t="shared" si="29"/>
        <v>0</v>
      </c>
      <c r="Y59" s="26">
        <f t="shared" si="29"/>
        <v>0</v>
      </c>
      <c r="Z59" s="26">
        <f t="shared" si="29"/>
        <v>0</v>
      </c>
      <c r="AA59" s="26">
        <f t="shared" si="29"/>
        <v>0</v>
      </c>
      <c r="AB59" s="26">
        <f t="shared" si="29"/>
        <v>1</v>
      </c>
      <c r="AC59" s="26">
        <f t="shared" si="29"/>
        <v>0</v>
      </c>
      <c r="AD59" s="26">
        <f t="shared" si="29"/>
        <v>0</v>
      </c>
      <c r="AE59" s="26">
        <f t="shared" si="29"/>
        <v>0</v>
      </c>
      <c r="AF59" s="26">
        <f t="shared" si="29"/>
        <v>0</v>
      </c>
      <c r="AG59" s="26" t="e">
        <f t="shared" si="29"/>
        <v>#VALUE!</v>
      </c>
      <c r="AH59" s="99" t="s">
        <v>35</v>
      </c>
      <c r="AI59" s="110">
        <f t="shared" si="28"/>
        <v>1</v>
      </c>
      <c r="AJ59" s="113"/>
    </row>
    <row r="60" spans="2:38" hidden="1">
      <c r="B60" s="13" t="s">
        <v>37</v>
      </c>
      <c r="C60" s="25">
        <f t="shared" ref="C60:AG60" si="30">IF(AND(DAY(C50)&gt;=8,DAY(C50)&lt;=14,C51="土"),1,0)</f>
        <v>0</v>
      </c>
      <c r="D60" s="25">
        <f t="shared" si="30"/>
        <v>0</v>
      </c>
      <c r="E60" s="25">
        <f t="shared" si="30"/>
        <v>0</v>
      </c>
      <c r="F60" s="25">
        <f t="shared" si="30"/>
        <v>0</v>
      </c>
      <c r="G60" s="25">
        <f t="shared" si="30"/>
        <v>0</v>
      </c>
      <c r="H60" s="25">
        <f t="shared" si="30"/>
        <v>0</v>
      </c>
      <c r="I60" s="25">
        <f t="shared" si="30"/>
        <v>0</v>
      </c>
      <c r="J60" s="25">
        <f t="shared" si="30"/>
        <v>0</v>
      </c>
      <c r="K60" s="25">
        <f t="shared" si="30"/>
        <v>0</v>
      </c>
      <c r="L60" s="25">
        <f t="shared" si="30"/>
        <v>0</v>
      </c>
      <c r="M60" s="25">
        <f t="shared" si="30"/>
        <v>0</v>
      </c>
      <c r="N60" s="25">
        <f t="shared" si="30"/>
        <v>1</v>
      </c>
      <c r="O60" s="25">
        <f t="shared" si="30"/>
        <v>0</v>
      </c>
      <c r="P60" s="25">
        <f t="shared" si="30"/>
        <v>0</v>
      </c>
      <c r="Q60" s="25">
        <f t="shared" si="30"/>
        <v>0</v>
      </c>
      <c r="R60" s="25">
        <f t="shared" si="30"/>
        <v>0</v>
      </c>
      <c r="S60" s="25">
        <f t="shared" si="30"/>
        <v>0</v>
      </c>
      <c r="T60" s="25">
        <f t="shared" si="30"/>
        <v>0</v>
      </c>
      <c r="U60" s="25">
        <f t="shared" si="30"/>
        <v>0</v>
      </c>
      <c r="V60" s="25">
        <f t="shared" si="30"/>
        <v>0</v>
      </c>
      <c r="W60" s="25">
        <f t="shared" si="30"/>
        <v>0</v>
      </c>
      <c r="X60" s="25">
        <f t="shared" si="30"/>
        <v>0</v>
      </c>
      <c r="Y60" s="25">
        <f t="shared" si="30"/>
        <v>0</v>
      </c>
      <c r="Z60" s="25">
        <f t="shared" si="30"/>
        <v>0</v>
      </c>
      <c r="AA60" s="25">
        <f t="shared" si="30"/>
        <v>0</v>
      </c>
      <c r="AB60" s="25">
        <f t="shared" si="30"/>
        <v>0</v>
      </c>
      <c r="AC60" s="25">
        <f t="shared" si="30"/>
        <v>0</v>
      </c>
      <c r="AD60" s="25">
        <f t="shared" si="30"/>
        <v>0</v>
      </c>
      <c r="AE60" s="25">
        <f t="shared" si="30"/>
        <v>0</v>
      </c>
      <c r="AF60" s="25">
        <f t="shared" si="30"/>
        <v>0</v>
      </c>
      <c r="AG60" s="25" t="e">
        <f t="shared" si="30"/>
        <v>#VALUE!</v>
      </c>
      <c r="AH60" s="99" t="s">
        <v>34</v>
      </c>
      <c r="AI60" s="110">
        <f t="shared" si="28"/>
        <v>1</v>
      </c>
      <c r="AJ60" s="113"/>
    </row>
    <row r="61" spans="2:38" hidden="1">
      <c r="B61" s="13" t="s">
        <v>38</v>
      </c>
      <c r="C61" s="26">
        <f t="shared" ref="C61:AG61" si="31">IF(AND(DAY(C50)&gt;=8,DAY(C50)&lt;=14,C51="土",OR(C56="休",C56="雨")),1,0)</f>
        <v>0</v>
      </c>
      <c r="D61" s="26">
        <f t="shared" si="31"/>
        <v>0</v>
      </c>
      <c r="E61" s="26">
        <f t="shared" si="31"/>
        <v>0</v>
      </c>
      <c r="F61" s="26">
        <f t="shared" si="31"/>
        <v>0</v>
      </c>
      <c r="G61" s="26">
        <f t="shared" si="31"/>
        <v>0</v>
      </c>
      <c r="H61" s="26">
        <f t="shared" si="31"/>
        <v>0</v>
      </c>
      <c r="I61" s="26">
        <f t="shared" si="31"/>
        <v>0</v>
      </c>
      <c r="J61" s="26">
        <f t="shared" si="31"/>
        <v>0</v>
      </c>
      <c r="K61" s="26">
        <f t="shared" si="31"/>
        <v>0</v>
      </c>
      <c r="L61" s="26">
        <f t="shared" si="31"/>
        <v>0</v>
      </c>
      <c r="M61" s="26">
        <f t="shared" si="31"/>
        <v>0</v>
      </c>
      <c r="N61" s="26">
        <f t="shared" si="31"/>
        <v>1</v>
      </c>
      <c r="O61" s="26">
        <f t="shared" si="31"/>
        <v>0</v>
      </c>
      <c r="P61" s="26">
        <f t="shared" si="31"/>
        <v>0</v>
      </c>
      <c r="Q61" s="26">
        <f t="shared" si="31"/>
        <v>0</v>
      </c>
      <c r="R61" s="26">
        <f t="shared" si="31"/>
        <v>0</v>
      </c>
      <c r="S61" s="26">
        <f t="shared" si="31"/>
        <v>0</v>
      </c>
      <c r="T61" s="26">
        <f t="shared" si="31"/>
        <v>0</v>
      </c>
      <c r="U61" s="26">
        <f t="shared" si="31"/>
        <v>0</v>
      </c>
      <c r="V61" s="26">
        <f t="shared" si="31"/>
        <v>0</v>
      </c>
      <c r="W61" s="26">
        <f t="shared" si="31"/>
        <v>0</v>
      </c>
      <c r="X61" s="26">
        <f t="shared" si="31"/>
        <v>0</v>
      </c>
      <c r="Y61" s="26">
        <f t="shared" si="31"/>
        <v>0</v>
      </c>
      <c r="Z61" s="26">
        <f t="shared" si="31"/>
        <v>0</v>
      </c>
      <c r="AA61" s="26">
        <f t="shared" si="31"/>
        <v>0</v>
      </c>
      <c r="AB61" s="26">
        <f t="shared" si="31"/>
        <v>0</v>
      </c>
      <c r="AC61" s="26">
        <f t="shared" si="31"/>
        <v>0</v>
      </c>
      <c r="AD61" s="26">
        <f t="shared" si="31"/>
        <v>0</v>
      </c>
      <c r="AE61" s="26">
        <f t="shared" si="31"/>
        <v>0</v>
      </c>
      <c r="AF61" s="26">
        <f t="shared" si="31"/>
        <v>0</v>
      </c>
      <c r="AG61" s="26" t="e">
        <f t="shared" si="31"/>
        <v>#VALUE!</v>
      </c>
      <c r="AH61" s="99" t="s">
        <v>35</v>
      </c>
      <c r="AI61" s="110">
        <f t="shared" si="28"/>
        <v>1</v>
      </c>
      <c r="AJ61" s="113"/>
    </row>
    <row r="62" spans="2:38" hidden="1">
      <c r="B62" s="13" t="s">
        <v>33</v>
      </c>
      <c r="C62" s="25">
        <f t="shared" ref="C62:AG62" si="32">IF(AND(DAY(C50)&gt;=22,DAY(C50)&lt;=28,C51="日"),1,0)</f>
        <v>0</v>
      </c>
      <c r="D62" s="25">
        <f t="shared" si="32"/>
        <v>0</v>
      </c>
      <c r="E62" s="25">
        <f t="shared" si="32"/>
        <v>0</v>
      </c>
      <c r="F62" s="25">
        <f t="shared" si="32"/>
        <v>0</v>
      </c>
      <c r="G62" s="25">
        <f t="shared" si="32"/>
        <v>0</v>
      </c>
      <c r="H62" s="25">
        <f t="shared" si="32"/>
        <v>0</v>
      </c>
      <c r="I62" s="25">
        <f t="shared" si="32"/>
        <v>0</v>
      </c>
      <c r="J62" s="25">
        <f t="shared" si="32"/>
        <v>0</v>
      </c>
      <c r="K62" s="25">
        <f t="shared" si="32"/>
        <v>0</v>
      </c>
      <c r="L62" s="25">
        <f t="shared" si="32"/>
        <v>0</v>
      </c>
      <c r="M62" s="25">
        <f t="shared" si="32"/>
        <v>0</v>
      </c>
      <c r="N62" s="25">
        <f t="shared" si="32"/>
        <v>0</v>
      </c>
      <c r="O62" s="25">
        <f t="shared" si="32"/>
        <v>0</v>
      </c>
      <c r="P62" s="25">
        <f t="shared" si="32"/>
        <v>0</v>
      </c>
      <c r="Q62" s="25">
        <f t="shared" si="32"/>
        <v>0</v>
      </c>
      <c r="R62" s="25">
        <f t="shared" si="32"/>
        <v>0</v>
      </c>
      <c r="S62" s="25">
        <f t="shared" si="32"/>
        <v>0</v>
      </c>
      <c r="T62" s="25">
        <f t="shared" si="32"/>
        <v>0</v>
      </c>
      <c r="U62" s="25">
        <f t="shared" si="32"/>
        <v>0</v>
      </c>
      <c r="V62" s="25">
        <f t="shared" si="32"/>
        <v>0</v>
      </c>
      <c r="W62" s="25">
        <f t="shared" si="32"/>
        <v>0</v>
      </c>
      <c r="X62" s="25">
        <f t="shared" si="32"/>
        <v>0</v>
      </c>
      <c r="Y62" s="25">
        <f t="shared" si="32"/>
        <v>0</v>
      </c>
      <c r="Z62" s="25">
        <f t="shared" si="32"/>
        <v>0</v>
      </c>
      <c r="AA62" s="25">
        <f t="shared" si="32"/>
        <v>0</v>
      </c>
      <c r="AB62" s="25">
        <f t="shared" si="32"/>
        <v>0</v>
      </c>
      <c r="AC62" s="25">
        <f t="shared" si="32"/>
        <v>1</v>
      </c>
      <c r="AD62" s="25">
        <f t="shared" si="32"/>
        <v>0</v>
      </c>
      <c r="AE62" s="25">
        <f t="shared" si="32"/>
        <v>0</v>
      </c>
      <c r="AF62" s="25">
        <f t="shared" si="32"/>
        <v>0</v>
      </c>
      <c r="AG62" s="25" t="e">
        <f t="shared" si="32"/>
        <v>#VALUE!</v>
      </c>
      <c r="AH62" s="99" t="s">
        <v>34</v>
      </c>
      <c r="AI62" s="110">
        <f t="shared" si="28"/>
        <v>1</v>
      </c>
      <c r="AJ62" s="113"/>
    </row>
    <row r="63" spans="2:38" hidden="1">
      <c r="B63" s="13" t="s">
        <v>39</v>
      </c>
      <c r="C63" s="26">
        <f t="shared" ref="C63:AG63" si="33">IF(AND(DAY(C50)&gt;=22,DAY(C50)&lt;=28,C51="日",OR(C56="休",C56="雨")),1,0)</f>
        <v>0</v>
      </c>
      <c r="D63" s="26">
        <f t="shared" si="33"/>
        <v>0</v>
      </c>
      <c r="E63" s="26">
        <f t="shared" si="33"/>
        <v>0</v>
      </c>
      <c r="F63" s="26">
        <f t="shared" si="33"/>
        <v>0</v>
      </c>
      <c r="G63" s="26">
        <f t="shared" si="33"/>
        <v>0</v>
      </c>
      <c r="H63" s="26">
        <f t="shared" si="33"/>
        <v>0</v>
      </c>
      <c r="I63" s="26">
        <f t="shared" si="33"/>
        <v>0</v>
      </c>
      <c r="J63" s="26">
        <f t="shared" si="33"/>
        <v>0</v>
      </c>
      <c r="K63" s="26">
        <f t="shared" si="33"/>
        <v>0</v>
      </c>
      <c r="L63" s="26">
        <f t="shared" si="33"/>
        <v>0</v>
      </c>
      <c r="M63" s="26">
        <f t="shared" si="33"/>
        <v>0</v>
      </c>
      <c r="N63" s="26">
        <f t="shared" si="33"/>
        <v>0</v>
      </c>
      <c r="O63" s="26">
        <f t="shared" si="33"/>
        <v>0</v>
      </c>
      <c r="P63" s="26">
        <f t="shared" si="33"/>
        <v>0</v>
      </c>
      <c r="Q63" s="26">
        <f t="shared" si="33"/>
        <v>0</v>
      </c>
      <c r="R63" s="26">
        <f t="shared" si="33"/>
        <v>0</v>
      </c>
      <c r="S63" s="26">
        <f t="shared" si="33"/>
        <v>0</v>
      </c>
      <c r="T63" s="26">
        <f t="shared" si="33"/>
        <v>0</v>
      </c>
      <c r="U63" s="26">
        <f t="shared" si="33"/>
        <v>0</v>
      </c>
      <c r="V63" s="26">
        <f t="shared" si="33"/>
        <v>0</v>
      </c>
      <c r="W63" s="26">
        <f t="shared" si="33"/>
        <v>0</v>
      </c>
      <c r="X63" s="26">
        <f t="shared" si="33"/>
        <v>0</v>
      </c>
      <c r="Y63" s="26">
        <f t="shared" si="33"/>
        <v>0</v>
      </c>
      <c r="Z63" s="26">
        <f t="shared" si="33"/>
        <v>0</v>
      </c>
      <c r="AA63" s="26">
        <f t="shared" si="33"/>
        <v>0</v>
      </c>
      <c r="AB63" s="26">
        <f t="shared" si="33"/>
        <v>0</v>
      </c>
      <c r="AC63" s="26">
        <f t="shared" si="33"/>
        <v>1</v>
      </c>
      <c r="AD63" s="26">
        <f t="shared" si="33"/>
        <v>0</v>
      </c>
      <c r="AE63" s="26">
        <f t="shared" si="33"/>
        <v>0</v>
      </c>
      <c r="AF63" s="26">
        <f t="shared" si="33"/>
        <v>0</v>
      </c>
      <c r="AG63" s="26" t="e">
        <f t="shared" si="33"/>
        <v>#VALUE!</v>
      </c>
      <c r="AH63" s="99" t="s">
        <v>35</v>
      </c>
      <c r="AI63" s="110">
        <f t="shared" si="28"/>
        <v>1</v>
      </c>
      <c r="AJ63" s="113"/>
    </row>
    <row r="64" spans="2:38" hidden="1">
      <c r="B64" s="13" t="s">
        <v>40</v>
      </c>
      <c r="C64" s="25">
        <f t="shared" ref="C64:AG64" si="34">IF(AND(DAY(C50)&gt;=8,DAY(C50)&lt;=14,C51="日"),1,0)</f>
        <v>0</v>
      </c>
      <c r="D64" s="25">
        <f t="shared" si="34"/>
        <v>0</v>
      </c>
      <c r="E64" s="25">
        <f t="shared" si="34"/>
        <v>0</v>
      </c>
      <c r="F64" s="25">
        <f t="shared" si="34"/>
        <v>0</v>
      </c>
      <c r="G64" s="25">
        <f t="shared" si="34"/>
        <v>0</v>
      </c>
      <c r="H64" s="25">
        <f t="shared" si="34"/>
        <v>0</v>
      </c>
      <c r="I64" s="25">
        <f t="shared" si="34"/>
        <v>0</v>
      </c>
      <c r="J64" s="25">
        <f t="shared" si="34"/>
        <v>0</v>
      </c>
      <c r="K64" s="25">
        <f t="shared" si="34"/>
        <v>0</v>
      </c>
      <c r="L64" s="25">
        <f t="shared" si="34"/>
        <v>0</v>
      </c>
      <c r="M64" s="25">
        <f t="shared" si="34"/>
        <v>0</v>
      </c>
      <c r="N64" s="25">
        <f t="shared" si="34"/>
        <v>0</v>
      </c>
      <c r="O64" s="25">
        <f t="shared" si="34"/>
        <v>1</v>
      </c>
      <c r="P64" s="25">
        <f t="shared" si="34"/>
        <v>0</v>
      </c>
      <c r="Q64" s="25">
        <f t="shared" si="34"/>
        <v>0</v>
      </c>
      <c r="R64" s="25">
        <f t="shared" si="34"/>
        <v>0</v>
      </c>
      <c r="S64" s="25">
        <f t="shared" si="34"/>
        <v>0</v>
      </c>
      <c r="T64" s="25">
        <f t="shared" si="34"/>
        <v>0</v>
      </c>
      <c r="U64" s="25">
        <f t="shared" si="34"/>
        <v>0</v>
      </c>
      <c r="V64" s="25">
        <f t="shared" si="34"/>
        <v>0</v>
      </c>
      <c r="W64" s="25">
        <f t="shared" si="34"/>
        <v>0</v>
      </c>
      <c r="X64" s="25">
        <f t="shared" si="34"/>
        <v>0</v>
      </c>
      <c r="Y64" s="25">
        <f t="shared" si="34"/>
        <v>0</v>
      </c>
      <c r="Z64" s="25">
        <f t="shared" si="34"/>
        <v>0</v>
      </c>
      <c r="AA64" s="25">
        <f t="shared" si="34"/>
        <v>0</v>
      </c>
      <c r="AB64" s="25">
        <f t="shared" si="34"/>
        <v>0</v>
      </c>
      <c r="AC64" s="25">
        <f t="shared" si="34"/>
        <v>0</v>
      </c>
      <c r="AD64" s="25">
        <f t="shared" si="34"/>
        <v>0</v>
      </c>
      <c r="AE64" s="25">
        <f t="shared" si="34"/>
        <v>0</v>
      </c>
      <c r="AF64" s="25">
        <f t="shared" si="34"/>
        <v>0</v>
      </c>
      <c r="AG64" s="25" t="e">
        <f t="shared" si="34"/>
        <v>#VALUE!</v>
      </c>
      <c r="AH64" s="99" t="s">
        <v>34</v>
      </c>
      <c r="AI64" s="110">
        <f t="shared" si="28"/>
        <v>1</v>
      </c>
      <c r="AJ64" s="113"/>
    </row>
    <row r="65" spans="2:38" hidden="1">
      <c r="B65" s="13" t="s">
        <v>41</v>
      </c>
      <c r="C65" s="26">
        <f t="shared" ref="C65:AG65" si="35">IF(AND(DAY(C50)&gt;=8,DAY(C50)&lt;=14,C51="日",OR(C56="休",C56="雨")),1,0)</f>
        <v>0</v>
      </c>
      <c r="D65" s="26">
        <f t="shared" si="35"/>
        <v>0</v>
      </c>
      <c r="E65" s="26">
        <f t="shared" si="35"/>
        <v>0</v>
      </c>
      <c r="F65" s="26">
        <f t="shared" si="35"/>
        <v>0</v>
      </c>
      <c r="G65" s="26">
        <f t="shared" si="35"/>
        <v>0</v>
      </c>
      <c r="H65" s="26">
        <f t="shared" si="35"/>
        <v>0</v>
      </c>
      <c r="I65" s="26">
        <f t="shared" si="35"/>
        <v>0</v>
      </c>
      <c r="J65" s="26">
        <f t="shared" si="35"/>
        <v>0</v>
      </c>
      <c r="K65" s="26">
        <f t="shared" si="35"/>
        <v>0</v>
      </c>
      <c r="L65" s="26">
        <f t="shared" si="35"/>
        <v>0</v>
      </c>
      <c r="M65" s="26">
        <f t="shared" si="35"/>
        <v>0</v>
      </c>
      <c r="N65" s="26">
        <f t="shared" si="35"/>
        <v>0</v>
      </c>
      <c r="O65" s="26">
        <f t="shared" si="35"/>
        <v>1</v>
      </c>
      <c r="P65" s="26">
        <f t="shared" si="35"/>
        <v>0</v>
      </c>
      <c r="Q65" s="26">
        <f t="shared" si="35"/>
        <v>0</v>
      </c>
      <c r="R65" s="26">
        <f t="shared" si="35"/>
        <v>0</v>
      </c>
      <c r="S65" s="26">
        <f t="shared" si="35"/>
        <v>0</v>
      </c>
      <c r="T65" s="26">
        <f t="shared" si="35"/>
        <v>0</v>
      </c>
      <c r="U65" s="26">
        <f t="shared" si="35"/>
        <v>0</v>
      </c>
      <c r="V65" s="26">
        <f t="shared" si="35"/>
        <v>0</v>
      </c>
      <c r="W65" s="26">
        <f t="shared" si="35"/>
        <v>0</v>
      </c>
      <c r="X65" s="26">
        <f t="shared" si="35"/>
        <v>0</v>
      </c>
      <c r="Y65" s="26">
        <f t="shared" si="35"/>
        <v>0</v>
      </c>
      <c r="Z65" s="26">
        <f t="shared" si="35"/>
        <v>0</v>
      </c>
      <c r="AA65" s="26">
        <f t="shared" si="35"/>
        <v>0</v>
      </c>
      <c r="AB65" s="26">
        <f t="shared" si="35"/>
        <v>0</v>
      </c>
      <c r="AC65" s="26">
        <f t="shared" si="35"/>
        <v>0</v>
      </c>
      <c r="AD65" s="26">
        <f t="shared" si="35"/>
        <v>0</v>
      </c>
      <c r="AE65" s="26">
        <f t="shared" si="35"/>
        <v>0</v>
      </c>
      <c r="AF65" s="26">
        <f t="shared" si="35"/>
        <v>0</v>
      </c>
      <c r="AG65" s="26" t="e">
        <f t="shared" si="35"/>
        <v>#VALUE!</v>
      </c>
      <c r="AH65" s="99" t="s">
        <v>35</v>
      </c>
      <c r="AI65" s="110">
        <f t="shared" si="28"/>
        <v>1</v>
      </c>
      <c r="AJ65" s="113"/>
    </row>
    <row r="67" spans="2:38">
      <c r="C67" s="2">
        <f>YEAR(C70)</f>
        <v>2026</v>
      </c>
      <c r="D67" s="2">
        <f>MONTH(C70)</f>
        <v>10</v>
      </c>
    </row>
    <row r="68" spans="2:38">
      <c r="B68" s="14" t="s">
        <v>1</v>
      </c>
      <c r="C68" s="28">
        <f>C70</f>
        <v>46296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03"/>
    </row>
    <row r="69" spans="2:38" hidden="1">
      <c r="B69" s="15"/>
      <c r="C69" s="29">
        <f>DATE($C67,$D67,1)</f>
        <v>46296</v>
      </c>
      <c r="D69" s="29">
        <f t="shared" ref="D69:AG69" si="36">C69+1</f>
        <v>46297</v>
      </c>
      <c r="E69" s="29">
        <f t="shared" si="36"/>
        <v>46298</v>
      </c>
      <c r="F69" s="29">
        <f t="shared" si="36"/>
        <v>46299</v>
      </c>
      <c r="G69" s="29">
        <f t="shared" si="36"/>
        <v>46300</v>
      </c>
      <c r="H69" s="29">
        <f t="shared" si="36"/>
        <v>46301</v>
      </c>
      <c r="I69" s="29">
        <f t="shared" si="36"/>
        <v>46302</v>
      </c>
      <c r="J69" s="29">
        <f t="shared" si="36"/>
        <v>46303</v>
      </c>
      <c r="K69" s="29">
        <f t="shared" si="36"/>
        <v>46304</v>
      </c>
      <c r="L69" s="29">
        <f t="shared" si="36"/>
        <v>46305</v>
      </c>
      <c r="M69" s="29">
        <f t="shared" si="36"/>
        <v>46306</v>
      </c>
      <c r="N69" s="29">
        <f t="shared" si="36"/>
        <v>46307</v>
      </c>
      <c r="O69" s="29">
        <f t="shared" si="36"/>
        <v>46308</v>
      </c>
      <c r="P69" s="29">
        <f t="shared" si="36"/>
        <v>46309</v>
      </c>
      <c r="Q69" s="29">
        <f t="shared" si="36"/>
        <v>46310</v>
      </c>
      <c r="R69" s="29">
        <f t="shared" si="36"/>
        <v>46311</v>
      </c>
      <c r="S69" s="29">
        <f t="shared" si="36"/>
        <v>46312</v>
      </c>
      <c r="T69" s="29">
        <f t="shared" si="36"/>
        <v>46313</v>
      </c>
      <c r="U69" s="29">
        <f t="shared" si="36"/>
        <v>46314</v>
      </c>
      <c r="V69" s="29">
        <f t="shared" si="36"/>
        <v>46315</v>
      </c>
      <c r="W69" s="29">
        <f t="shared" si="36"/>
        <v>46316</v>
      </c>
      <c r="X69" s="29">
        <f t="shared" si="36"/>
        <v>46317</v>
      </c>
      <c r="Y69" s="29">
        <f t="shared" si="36"/>
        <v>46318</v>
      </c>
      <c r="Z69" s="29">
        <f t="shared" si="36"/>
        <v>46319</v>
      </c>
      <c r="AA69" s="29">
        <f t="shared" si="36"/>
        <v>46320</v>
      </c>
      <c r="AB69" s="29">
        <f t="shared" si="36"/>
        <v>46321</v>
      </c>
      <c r="AC69" s="29">
        <f t="shared" si="36"/>
        <v>46322</v>
      </c>
      <c r="AD69" s="29">
        <f t="shared" si="36"/>
        <v>46323</v>
      </c>
      <c r="AE69" s="29">
        <f t="shared" si="36"/>
        <v>46324</v>
      </c>
      <c r="AF69" s="29">
        <f t="shared" si="36"/>
        <v>46325</v>
      </c>
      <c r="AG69" s="29">
        <f t="shared" si="36"/>
        <v>46326</v>
      </c>
      <c r="AH69" s="100"/>
      <c r="AI69" s="111"/>
    </row>
    <row r="70" spans="2:38">
      <c r="B70" s="16" t="s">
        <v>24</v>
      </c>
      <c r="C70" s="30">
        <f>IF(EDATE(C49,1)&gt;$G$5,"",EDATE(C49,1))</f>
        <v>46296</v>
      </c>
      <c r="D70" s="29">
        <f t="shared" ref="D70:AG70" si="37">IF(D69&gt;$G$5,"",IF(C70=EOMONTH(DATE($C67,$D67,1),0),"",IF(C70="","",C70+1)))</f>
        <v>46297</v>
      </c>
      <c r="E70" s="29">
        <f t="shared" si="37"/>
        <v>46298</v>
      </c>
      <c r="F70" s="29">
        <f t="shared" si="37"/>
        <v>46299</v>
      </c>
      <c r="G70" s="29">
        <f t="shared" si="37"/>
        <v>46300</v>
      </c>
      <c r="H70" s="29">
        <f t="shared" si="37"/>
        <v>46301</v>
      </c>
      <c r="I70" s="29">
        <f t="shared" si="37"/>
        <v>46302</v>
      </c>
      <c r="J70" s="29">
        <f t="shared" si="37"/>
        <v>46303</v>
      </c>
      <c r="K70" s="29">
        <f t="shared" si="37"/>
        <v>46304</v>
      </c>
      <c r="L70" s="29">
        <f t="shared" si="37"/>
        <v>46305</v>
      </c>
      <c r="M70" s="29">
        <f t="shared" si="37"/>
        <v>46306</v>
      </c>
      <c r="N70" s="29">
        <f t="shared" si="37"/>
        <v>46307</v>
      </c>
      <c r="O70" s="29">
        <f t="shared" si="37"/>
        <v>46308</v>
      </c>
      <c r="P70" s="29">
        <f t="shared" si="37"/>
        <v>46309</v>
      </c>
      <c r="Q70" s="29">
        <f t="shared" si="37"/>
        <v>46310</v>
      </c>
      <c r="R70" s="29">
        <f t="shared" si="37"/>
        <v>46311</v>
      </c>
      <c r="S70" s="29">
        <f t="shared" si="37"/>
        <v>46312</v>
      </c>
      <c r="T70" s="29">
        <f t="shared" si="37"/>
        <v>46313</v>
      </c>
      <c r="U70" s="29">
        <f t="shared" si="37"/>
        <v>46314</v>
      </c>
      <c r="V70" s="29">
        <f t="shared" si="37"/>
        <v>46315</v>
      </c>
      <c r="W70" s="29">
        <f t="shared" si="37"/>
        <v>46316</v>
      </c>
      <c r="X70" s="29">
        <f t="shared" si="37"/>
        <v>46317</v>
      </c>
      <c r="Y70" s="29">
        <f t="shared" si="37"/>
        <v>46318</v>
      </c>
      <c r="Z70" s="29">
        <f t="shared" si="37"/>
        <v>46319</v>
      </c>
      <c r="AA70" s="29">
        <f t="shared" si="37"/>
        <v>46320</v>
      </c>
      <c r="AB70" s="29">
        <f t="shared" si="37"/>
        <v>46321</v>
      </c>
      <c r="AC70" s="29">
        <f t="shared" si="37"/>
        <v>46322</v>
      </c>
      <c r="AD70" s="29">
        <f t="shared" si="37"/>
        <v>46323</v>
      </c>
      <c r="AE70" s="29">
        <f t="shared" si="37"/>
        <v>46324</v>
      </c>
      <c r="AF70" s="29">
        <f t="shared" si="37"/>
        <v>46325</v>
      </c>
      <c r="AG70" s="29">
        <f t="shared" si="37"/>
        <v>46326</v>
      </c>
      <c r="AH70" s="95" t="s">
        <v>25</v>
      </c>
      <c r="AI70" s="105">
        <f>+COUNTIFS(C71:AG71,"土",C72:AG72,"")+COUNTIFS(C71:AG71,"日",C72:AG72,"")</f>
        <v>9</v>
      </c>
    </row>
    <row r="71" spans="2:38">
      <c r="B71" s="7" t="s">
        <v>26</v>
      </c>
      <c r="C71" s="20" t="str">
        <f t="shared" ref="C71:AG71" si="38">IFERROR(TEXT(WEEKDAY(+C70),"aaa"),"")</f>
        <v>木</v>
      </c>
      <c r="D71" s="20" t="str">
        <f t="shared" si="38"/>
        <v>金</v>
      </c>
      <c r="E71" s="20" t="str">
        <f t="shared" si="38"/>
        <v>土</v>
      </c>
      <c r="F71" s="20" t="str">
        <f t="shared" si="38"/>
        <v>日</v>
      </c>
      <c r="G71" s="20" t="str">
        <f t="shared" si="38"/>
        <v>月</v>
      </c>
      <c r="H71" s="20" t="str">
        <f t="shared" si="38"/>
        <v>火</v>
      </c>
      <c r="I71" s="20" t="str">
        <f t="shared" si="38"/>
        <v>水</v>
      </c>
      <c r="J71" s="20" t="str">
        <f t="shared" si="38"/>
        <v>木</v>
      </c>
      <c r="K71" s="20" t="str">
        <f t="shared" si="38"/>
        <v>金</v>
      </c>
      <c r="L71" s="20" t="str">
        <f t="shared" si="38"/>
        <v>土</v>
      </c>
      <c r="M71" s="20" t="str">
        <f t="shared" si="38"/>
        <v>日</v>
      </c>
      <c r="N71" s="20" t="str">
        <f t="shared" si="38"/>
        <v>月</v>
      </c>
      <c r="O71" s="20" t="str">
        <f t="shared" si="38"/>
        <v>火</v>
      </c>
      <c r="P71" s="20" t="str">
        <f t="shared" si="38"/>
        <v>水</v>
      </c>
      <c r="Q71" s="20" t="str">
        <f t="shared" si="38"/>
        <v>木</v>
      </c>
      <c r="R71" s="20" t="str">
        <f t="shared" si="38"/>
        <v>金</v>
      </c>
      <c r="S71" s="20" t="str">
        <f t="shared" si="38"/>
        <v>土</v>
      </c>
      <c r="T71" s="20" t="str">
        <f t="shared" si="38"/>
        <v>日</v>
      </c>
      <c r="U71" s="20" t="str">
        <f t="shared" si="38"/>
        <v>月</v>
      </c>
      <c r="V71" s="20" t="str">
        <f t="shared" si="38"/>
        <v>火</v>
      </c>
      <c r="W71" s="20" t="str">
        <f t="shared" si="38"/>
        <v>水</v>
      </c>
      <c r="X71" s="20" t="str">
        <f t="shared" si="38"/>
        <v>木</v>
      </c>
      <c r="Y71" s="20" t="str">
        <f t="shared" si="38"/>
        <v>金</v>
      </c>
      <c r="Z71" s="20" t="str">
        <f t="shared" si="38"/>
        <v>土</v>
      </c>
      <c r="AA71" s="20" t="str">
        <f t="shared" si="38"/>
        <v>日</v>
      </c>
      <c r="AB71" s="20" t="str">
        <f t="shared" si="38"/>
        <v>月</v>
      </c>
      <c r="AC71" s="20" t="str">
        <f t="shared" si="38"/>
        <v>火</v>
      </c>
      <c r="AD71" s="20" t="str">
        <f t="shared" si="38"/>
        <v>水</v>
      </c>
      <c r="AE71" s="20" t="str">
        <f t="shared" si="38"/>
        <v>木</v>
      </c>
      <c r="AF71" s="20" t="str">
        <f t="shared" si="38"/>
        <v>金</v>
      </c>
      <c r="AG71" s="20" t="str">
        <f t="shared" si="38"/>
        <v>土</v>
      </c>
      <c r="AH71" s="95" t="s">
        <v>12</v>
      </c>
      <c r="AI71" s="105">
        <f>+COUNTIF(C72:AG72,"夏休")+COUNTIF(C72:AG72,"冬休")+COUNTIF(C72:AG72,"中止")</f>
        <v>0</v>
      </c>
    </row>
    <row r="72" spans="2:38" ht="13.5" customHeight="1">
      <c r="B72" s="8" t="s">
        <v>27</v>
      </c>
      <c r="C72" s="21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80"/>
      <c r="AA72" s="80"/>
      <c r="AB72" s="39"/>
      <c r="AC72" s="39"/>
      <c r="AD72" s="39"/>
      <c r="AE72" s="39"/>
      <c r="AF72" s="39"/>
      <c r="AG72" s="88"/>
      <c r="AH72" s="96" t="s">
        <v>4</v>
      </c>
      <c r="AI72" s="106">
        <f>COUNT(C70:AG70)-AI71</f>
        <v>31</v>
      </c>
    </row>
    <row r="73" spans="2:38" ht="13.5" customHeight="1">
      <c r="B73" s="9"/>
      <c r="C73" s="21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81"/>
      <c r="AA73" s="81"/>
      <c r="AB73" s="39"/>
      <c r="AC73" s="39"/>
      <c r="AD73" s="39"/>
      <c r="AE73" s="39"/>
      <c r="AF73" s="39"/>
      <c r="AG73" s="88"/>
      <c r="AH73" s="96" t="s">
        <v>29</v>
      </c>
      <c r="AI73" s="106">
        <f>+COUNTIF(C74:AG75,"休")</f>
        <v>9</v>
      </c>
      <c r="AJ73" s="113" t="str">
        <f>IF(AI74&gt;0.285,"",IF(AI73&lt;AI70,"←計画日数が足りません",""))</f>
        <v/>
      </c>
    </row>
    <row r="74" spans="2:38" ht="13.5" customHeight="1">
      <c r="B74" s="10" t="s">
        <v>2</v>
      </c>
      <c r="C74" s="22"/>
      <c r="D74" s="35"/>
      <c r="E74" s="35" t="s">
        <v>57</v>
      </c>
      <c r="F74" s="35" t="s">
        <v>57</v>
      </c>
      <c r="G74" s="35"/>
      <c r="H74" s="36"/>
      <c r="I74" s="35"/>
      <c r="J74" s="35"/>
      <c r="K74" s="35"/>
      <c r="L74" s="35" t="s">
        <v>57</v>
      </c>
      <c r="M74" s="35" t="s">
        <v>57</v>
      </c>
      <c r="N74" s="35"/>
      <c r="O74" s="36"/>
      <c r="P74" s="35"/>
      <c r="Q74" s="35"/>
      <c r="R74" s="35"/>
      <c r="S74" s="35" t="s">
        <v>57</v>
      </c>
      <c r="T74" s="35" t="s">
        <v>57</v>
      </c>
      <c r="U74" s="35"/>
      <c r="V74" s="36"/>
      <c r="W74" s="35"/>
      <c r="X74" s="35"/>
      <c r="Y74" s="35"/>
      <c r="Z74" s="35" t="s">
        <v>57</v>
      </c>
      <c r="AA74" s="35" t="s">
        <v>57</v>
      </c>
      <c r="AB74" s="35"/>
      <c r="AC74" s="36"/>
      <c r="AD74" s="35"/>
      <c r="AE74" s="35"/>
      <c r="AF74" s="35"/>
      <c r="AG74" s="89" t="s">
        <v>57</v>
      </c>
      <c r="AH74" s="96" t="s">
        <v>30</v>
      </c>
      <c r="AI74" s="107">
        <f>+AI73/AI72</f>
        <v>0.29032258064516131</v>
      </c>
    </row>
    <row r="75" spans="2:38">
      <c r="B75" s="10"/>
      <c r="C75" s="22"/>
      <c r="D75" s="35"/>
      <c r="E75" s="35"/>
      <c r="F75" s="35"/>
      <c r="G75" s="35"/>
      <c r="H75" s="36"/>
      <c r="I75" s="35"/>
      <c r="J75" s="35"/>
      <c r="K75" s="35"/>
      <c r="L75" s="35"/>
      <c r="M75" s="35"/>
      <c r="N75" s="35"/>
      <c r="O75" s="36"/>
      <c r="P75" s="35"/>
      <c r="Q75" s="35"/>
      <c r="R75" s="35"/>
      <c r="S75" s="35"/>
      <c r="T75" s="35"/>
      <c r="U75" s="35"/>
      <c r="V75" s="36"/>
      <c r="W75" s="35"/>
      <c r="X75" s="35"/>
      <c r="Y75" s="35"/>
      <c r="Z75" s="35"/>
      <c r="AA75" s="35"/>
      <c r="AB75" s="35"/>
      <c r="AC75" s="36"/>
      <c r="AD75" s="35"/>
      <c r="AE75" s="35"/>
      <c r="AF75" s="35"/>
      <c r="AG75" s="89"/>
      <c r="AH75" s="96" t="s">
        <v>7</v>
      </c>
      <c r="AI75" s="106">
        <f>+COUNTA(C76:AG77)</f>
        <v>9</v>
      </c>
    </row>
    <row r="76" spans="2:38">
      <c r="B76" s="11" t="s">
        <v>17</v>
      </c>
      <c r="C76" s="23"/>
      <c r="D76" s="36"/>
      <c r="E76" s="36" t="s">
        <v>57</v>
      </c>
      <c r="F76" s="36" t="s">
        <v>57</v>
      </c>
      <c r="G76" s="36"/>
      <c r="H76" s="44"/>
      <c r="I76" s="36"/>
      <c r="J76" s="36"/>
      <c r="K76" s="36"/>
      <c r="L76" s="36" t="s">
        <v>57</v>
      </c>
      <c r="M76" s="36" t="s">
        <v>57</v>
      </c>
      <c r="N76" s="36"/>
      <c r="O76" s="44"/>
      <c r="P76" s="36" t="s">
        <v>55</v>
      </c>
      <c r="Q76" s="36"/>
      <c r="R76" s="36"/>
      <c r="S76" s="36"/>
      <c r="T76" s="36" t="s">
        <v>57</v>
      </c>
      <c r="U76" s="36"/>
      <c r="V76" s="44"/>
      <c r="W76" s="36"/>
      <c r="X76" s="36"/>
      <c r="Y76" s="36"/>
      <c r="Z76" s="36" t="s">
        <v>57</v>
      </c>
      <c r="AA76" s="36" t="s">
        <v>57</v>
      </c>
      <c r="AB76" s="36"/>
      <c r="AC76" s="44"/>
      <c r="AD76" s="36"/>
      <c r="AE76" s="36"/>
      <c r="AF76" s="36"/>
      <c r="AG76" s="90" t="s">
        <v>57</v>
      </c>
      <c r="AH76" s="97" t="s">
        <v>31</v>
      </c>
      <c r="AI76" s="108">
        <f>+AI75/AI72</f>
        <v>0.29032258064516131</v>
      </c>
      <c r="AL76" s="2">
        <f>+COUNTIF(C74:AG75,"休")</f>
        <v>9</v>
      </c>
    </row>
    <row r="77" spans="2:38">
      <c r="B77" s="12"/>
      <c r="C77" s="24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91"/>
      <c r="AH77" s="98" t="s">
        <v>6</v>
      </c>
      <c r="AI77" s="109" t="str">
        <f>IF(7&gt;AI72,"対象外",IF(OR(AI76&gt;=0.285,AI75&gt;=AI70),"OK","NG"))</f>
        <v>OK</v>
      </c>
      <c r="AJ77" s="113" t="str">
        <f>IF(AI77="対象外","←７日間に満たない期間は達成判定の対象外",IF(AI77="NG","←月単位未達成","←月単位達成"))</f>
        <v>←月単位達成</v>
      </c>
      <c r="AL77" s="114" t="str">
        <f>IF(7&gt;AI72,"対象外",IF(AL76&gt;=AI70,"OK","NG"))</f>
        <v>OK</v>
      </c>
    </row>
    <row r="78" spans="2:38" ht="13.5" hidden="1" customHeight="1">
      <c r="B78" s="13" t="s">
        <v>32</v>
      </c>
      <c r="C78" s="25">
        <f t="shared" ref="C78:AG78" si="39">IF(AND(DAY(C70)&gt;=22,DAY(C70)&lt;=28,C71="土"),1,0)</f>
        <v>0</v>
      </c>
      <c r="D78" s="25">
        <f t="shared" si="39"/>
        <v>0</v>
      </c>
      <c r="E78" s="25">
        <f t="shared" si="39"/>
        <v>0</v>
      </c>
      <c r="F78" s="25">
        <f t="shared" si="39"/>
        <v>0</v>
      </c>
      <c r="G78" s="25">
        <f t="shared" si="39"/>
        <v>0</v>
      </c>
      <c r="H78" s="25">
        <f t="shared" si="39"/>
        <v>0</v>
      </c>
      <c r="I78" s="25">
        <f t="shared" si="39"/>
        <v>0</v>
      </c>
      <c r="J78" s="25">
        <f t="shared" si="39"/>
        <v>0</v>
      </c>
      <c r="K78" s="25">
        <f t="shared" si="39"/>
        <v>0</v>
      </c>
      <c r="L78" s="25">
        <f t="shared" si="39"/>
        <v>0</v>
      </c>
      <c r="M78" s="25">
        <f t="shared" si="39"/>
        <v>0</v>
      </c>
      <c r="N78" s="25">
        <f t="shared" si="39"/>
        <v>0</v>
      </c>
      <c r="O78" s="25">
        <f t="shared" si="39"/>
        <v>0</v>
      </c>
      <c r="P78" s="25">
        <f t="shared" si="39"/>
        <v>0</v>
      </c>
      <c r="Q78" s="25">
        <f t="shared" si="39"/>
        <v>0</v>
      </c>
      <c r="R78" s="25">
        <f t="shared" si="39"/>
        <v>0</v>
      </c>
      <c r="S78" s="25">
        <f t="shared" si="39"/>
        <v>0</v>
      </c>
      <c r="T78" s="25">
        <f t="shared" si="39"/>
        <v>0</v>
      </c>
      <c r="U78" s="25">
        <f t="shared" si="39"/>
        <v>0</v>
      </c>
      <c r="V78" s="25">
        <f t="shared" si="39"/>
        <v>0</v>
      </c>
      <c r="W78" s="25">
        <f t="shared" si="39"/>
        <v>0</v>
      </c>
      <c r="X78" s="25">
        <f t="shared" si="39"/>
        <v>0</v>
      </c>
      <c r="Y78" s="25">
        <f t="shared" si="39"/>
        <v>0</v>
      </c>
      <c r="Z78" s="25">
        <f t="shared" si="39"/>
        <v>1</v>
      </c>
      <c r="AA78" s="25">
        <f t="shared" si="39"/>
        <v>0</v>
      </c>
      <c r="AB78" s="25">
        <f t="shared" si="39"/>
        <v>0</v>
      </c>
      <c r="AC78" s="25">
        <f t="shared" si="39"/>
        <v>0</v>
      </c>
      <c r="AD78" s="25">
        <f t="shared" si="39"/>
        <v>0</v>
      </c>
      <c r="AE78" s="25">
        <f t="shared" si="39"/>
        <v>0</v>
      </c>
      <c r="AF78" s="25">
        <f t="shared" si="39"/>
        <v>0</v>
      </c>
      <c r="AG78" s="25">
        <f t="shared" si="39"/>
        <v>0</v>
      </c>
      <c r="AH78" s="99" t="s">
        <v>34</v>
      </c>
      <c r="AI78" s="110">
        <f t="shared" ref="AI78:AI85" si="40">_xlfn.AGGREGATE(9,6,C78:AG78)</f>
        <v>1</v>
      </c>
      <c r="AJ78" s="113"/>
    </row>
    <row r="79" spans="2:38" ht="13.5" hidden="1" customHeight="1">
      <c r="B79" s="13" t="s">
        <v>13</v>
      </c>
      <c r="C79" s="26">
        <f t="shared" ref="C79:AG79" si="41">IF(AND(DAY(C70)&gt;=22,DAY(C70)&lt;=28,C71="土",OR(C76="休",C76="雨")),1,0)</f>
        <v>0</v>
      </c>
      <c r="D79" s="26">
        <f t="shared" si="41"/>
        <v>0</v>
      </c>
      <c r="E79" s="26">
        <f t="shared" si="41"/>
        <v>0</v>
      </c>
      <c r="F79" s="26">
        <f t="shared" si="41"/>
        <v>0</v>
      </c>
      <c r="G79" s="26">
        <f t="shared" si="41"/>
        <v>0</v>
      </c>
      <c r="H79" s="26">
        <f t="shared" si="41"/>
        <v>0</v>
      </c>
      <c r="I79" s="26">
        <f t="shared" si="41"/>
        <v>0</v>
      </c>
      <c r="J79" s="26">
        <f t="shared" si="41"/>
        <v>0</v>
      </c>
      <c r="K79" s="26">
        <f t="shared" si="41"/>
        <v>0</v>
      </c>
      <c r="L79" s="26">
        <f t="shared" si="41"/>
        <v>0</v>
      </c>
      <c r="M79" s="26">
        <f t="shared" si="41"/>
        <v>0</v>
      </c>
      <c r="N79" s="26">
        <f t="shared" si="41"/>
        <v>0</v>
      </c>
      <c r="O79" s="26">
        <f t="shared" si="41"/>
        <v>0</v>
      </c>
      <c r="P79" s="26">
        <f t="shared" si="41"/>
        <v>0</v>
      </c>
      <c r="Q79" s="26">
        <f t="shared" si="41"/>
        <v>0</v>
      </c>
      <c r="R79" s="26">
        <f t="shared" si="41"/>
        <v>0</v>
      </c>
      <c r="S79" s="26">
        <f t="shared" si="41"/>
        <v>0</v>
      </c>
      <c r="T79" s="26">
        <f t="shared" si="41"/>
        <v>0</v>
      </c>
      <c r="U79" s="26">
        <f t="shared" si="41"/>
        <v>0</v>
      </c>
      <c r="V79" s="26">
        <f t="shared" si="41"/>
        <v>0</v>
      </c>
      <c r="W79" s="26">
        <f t="shared" si="41"/>
        <v>0</v>
      </c>
      <c r="X79" s="26">
        <f t="shared" si="41"/>
        <v>0</v>
      </c>
      <c r="Y79" s="26">
        <f t="shared" si="41"/>
        <v>0</v>
      </c>
      <c r="Z79" s="26">
        <f t="shared" si="41"/>
        <v>1</v>
      </c>
      <c r="AA79" s="26">
        <f t="shared" si="41"/>
        <v>0</v>
      </c>
      <c r="AB79" s="26">
        <f t="shared" si="41"/>
        <v>0</v>
      </c>
      <c r="AC79" s="26">
        <f t="shared" si="41"/>
        <v>0</v>
      </c>
      <c r="AD79" s="26">
        <f t="shared" si="41"/>
        <v>0</v>
      </c>
      <c r="AE79" s="26">
        <f t="shared" si="41"/>
        <v>0</v>
      </c>
      <c r="AF79" s="26">
        <f t="shared" si="41"/>
        <v>0</v>
      </c>
      <c r="AG79" s="26">
        <f t="shared" si="41"/>
        <v>0</v>
      </c>
      <c r="AH79" s="99" t="s">
        <v>35</v>
      </c>
      <c r="AI79" s="110">
        <f t="shared" si="40"/>
        <v>1</v>
      </c>
      <c r="AJ79" s="113"/>
    </row>
    <row r="80" spans="2:38" hidden="1">
      <c r="B80" s="13" t="s">
        <v>37</v>
      </c>
      <c r="C80" s="25">
        <f t="shared" ref="C80:AG80" si="42">IF(AND(DAY(C70)&gt;=8,DAY(C70)&lt;=14,C71="土"),1,0)</f>
        <v>0</v>
      </c>
      <c r="D80" s="25">
        <f t="shared" si="42"/>
        <v>0</v>
      </c>
      <c r="E80" s="25">
        <f t="shared" si="42"/>
        <v>0</v>
      </c>
      <c r="F80" s="25">
        <f t="shared" si="42"/>
        <v>0</v>
      </c>
      <c r="G80" s="25">
        <f t="shared" si="42"/>
        <v>0</v>
      </c>
      <c r="H80" s="25">
        <f t="shared" si="42"/>
        <v>0</v>
      </c>
      <c r="I80" s="25">
        <f t="shared" si="42"/>
        <v>0</v>
      </c>
      <c r="J80" s="25">
        <f t="shared" si="42"/>
        <v>0</v>
      </c>
      <c r="K80" s="25">
        <f t="shared" si="42"/>
        <v>0</v>
      </c>
      <c r="L80" s="25">
        <f t="shared" si="42"/>
        <v>1</v>
      </c>
      <c r="M80" s="25">
        <f t="shared" si="42"/>
        <v>0</v>
      </c>
      <c r="N80" s="25">
        <f t="shared" si="42"/>
        <v>0</v>
      </c>
      <c r="O80" s="25">
        <f t="shared" si="42"/>
        <v>0</v>
      </c>
      <c r="P80" s="25">
        <f t="shared" si="42"/>
        <v>0</v>
      </c>
      <c r="Q80" s="25">
        <f t="shared" si="42"/>
        <v>0</v>
      </c>
      <c r="R80" s="25">
        <f t="shared" si="42"/>
        <v>0</v>
      </c>
      <c r="S80" s="25">
        <f t="shared" si="42"/>
        <v>0</v>
      </c>
      <c r="T80" s="25">
        <f t="shared" si="42"/>
        <v>0</v>
      </c>
      <c r="U80" s="25">
        <f t="shared" si="42"/>
        <v>0</v>
      </c>
      <c r="V80" s="25">
        <f t="shared" si="42"/>
        <v>0</v>
      </c>
      <c r="W80" s="25">
        <f t="shared" si="42"/>
        <v>0</v>
      </c>
      <c r="X80" s="25">
        <f t="shared" si="42"/>
        <v>0</v>
      </c>
      <c r="Y80" s="25">
        <f t="shared" si="42"/>
        <v>0</v>
      </c>
      <c r="Z80" s="25">
        <f t="shared" si="42"/>
        <v>0</v>
      </c>
      <c r="AA80" s="25">
        <f t="shared" si="42"/>
        <v>0</v>
      </c>
      <c r="AB80" s="25">
        <f t="shared" si="42"/>
        <v>0</v>
      </c>
      <c r="AC80" s="25">
        <f t="shared" si="42"/>
        <v>0</v>
      </c>
      <c r="AD80" s="25">
        <f t="shared" si="42"/>
        <v>0</v>
      </c>
      <c r="AE80" s="25">
        <f t="shared" si="42"/>
        <v>0</v>
      </c>
      <c r="AF80" s="25">
        <f t="shared" si="42"/>
        <v>0</v>
      </c>
      <c r="AG80" s="25">
        <f t="shared" si="42"/>
        <v>0</v>
      </c>
      <c r="AH80" s="99" t="s">
        <v>34</v>
      </c>
      <c r="AI80" s="110">
        <f t="shared" si="40"/>
        <v>1</v>
      </c>
      <c r="AJ80" s="113"/>
    </row>
    <row r="81" spans="2:38" hidden="1">
      <c r="B81" s="13" t="s">
        <v>38</v>
      </c>
      <c r="C81" s="26">
        <f t="shared" ref="C81:AG81" si="43">IF(AND(DAY(C70)&gt;=8,DAY(C70)&lt;=14,C71="土",OR(C76="休",C76="雨")),1,0)</f>
        <v>0</v>
      </c>
      <c r="D81" s="26">
        <f t="shared" si="43"/>
        <v>0</v>
      </c>
      <c r="E81" s="26">
        <f t="shared" si="43"/>
        <v>0</v>
      </c>
      <c r="F81" s="26">
        <f t="shared" si="43"/>
        <v>0</v>
      </c>
      <c r="G81" s="26">
        <f t="shared" si="43"/>
        <v>0</v>
      </c>
      <c r="H81" s="26">
        <f t="shared" si="43"/>
        <v>0</v>
      </c>
      <c r="I81" s="26">
        <f t="shared" si="43"/>
        <v>0</v>
      </c>
      <c r="J81" s="26">
        <f t="shared" si="43"/>
        <v>0</v>
      </c>
      <c r="K81" s="26">
        <f t="shared" si="43"/>
        <v>0</v>
      </c>
      <c r="L81" s="26">
        <f t="shared" si="43"/>
        <v>1</v>
      </c>
      <c r="M81" s="26">
        <f t="shared" si="43"/>
        <v>0</v>
      </c>
      <c r="N81" s="26">
        <f t="shared" si="43"/>
        <v>0</v>
      </c>
      <c r="O81" s="26">
        <f t="shared" si="43"/>
        <v>0</v>
      </c>
      <c r="P81" s="26">
        <f t="shared" si="43"/>
        <v>0</v>
      </c>
      <c r="Q81" s="26">
        <f t="shared" si="43"/>
        <v>0</v>
      </c>
      <c r="R81" s="26">
        <f t="shared" si="43"/>
        <v>0</v>
      </c>
      <c r="S81" s="26">
        <f t="shared" si="43"/>
        <v>0</v>
      </c>
      <c r="T81" s="26">
        <f t="shared" si="43"/>
        <v>0</v>
      </c>
      <c r="U81" s="26">
        <f t="shared" si="43"/>
        <v>0</v>
      </c>
      <c r="V81" s="26">
        <f t="shared" si="43"/>
        <v>0</v>
      </c>
      <c r="W81" s="26">
        <f t="shared" si="43"/>
        <v>0</v>
      </c>
      <c r="X81" s="26">
        <f t="shared" si="43"/>
        <v>0</v>
      </c>
      <c r="Y81" s="26">
        <f t="shared" si="43"/>
        <v>0</v>
      </c>
      <c r="Z81" s="26">
        <f t="shared" si="43"/>
        <v>0</v>
      </c>
      <c r="AA81" s="26">
        <f t="shared" si="43"/>
        <v>0</v>
      </c>
      <c r="AB81" s="26">
        <f t="shared" si="43"/>
        <v>0</v>
      </c>
      <c r="AC81" s="26">
        <f t="shared" si="43"/>
        <v>0</v>
      </c>
      <c r="AD81" s="26">
        <f t="shared" si="43"/>
        <v>0</v>
      </c>
      <c r="AE81" s="26">
        <f t="shared" si="43"/>
        <v>0</v>
      </c>
      <c r="AF81" s="26">
        <f t="shared" si="43"/>
        <v>0</v>
      </c>
      <c r="AG81" s="26">
        <f t="shared" si="43"/>
        <v>0</v>
      </c>
      <c r="AH81" s="99" t="s">
        <v>35</v>
      </c>
      <c r="AI81" s="110">
        <f t="shared" si="40"/>
        <v>1</v>
      </c>
      <c r="AJ81" s="113"/>
    </row>
    <row r="82" spans="2:38" hidden="1">
      <c r="B82" s="13" t="s">
        <v>33</v>
      </c>
      <c r="C82" s="25">
        <f t="shared" ref="C82:AG82" si="44">IF(AND(DAY(C70)&gt;=22,DAY(C70)&lt;=28,C71="日"),1,0)</f>
        <v>0</v>
      </c>
      <c r="D82" s="25">
        <f t="shared" si="44"/>
        <v>0</v>
      </c>
      <c r="E82" s="25">
        <f t="shared" si="44"/>
        <v>0</v>
      </c>
      <c r="F82" s="25">
        <f t="shared" si="44"/>
        <v>0</v>
      </c>
      <c r="G82" s="25">
        <f t="shared" si="44"/>
        <v>0</v>
      </c>
      <c r="H82" s="25">
        <f t="shared" si="44"/>
        <v>0</v>
      </c>
      <c r="I82" s="25">
        <f t="shared" si="44"/>
        <v>0</v>
      </c>
      <c r="J82" s="25">
        <f t="shared" si="44"/>
        <v>0</v>
      </c>
      <c r="K82" s="25">
        <f t="shared" si="44"/>
        <v>0</v>
      </c>
      <c r="L82" s="25">
        <f t="shared" si="44"/>
        <v>0</v>
      </c>
      <c r="M82" s="25">
        <f t="shared" si="44"/>
        <v>0</v>
      </c>
      <c r="N82" s="25">
        <f t="shared" si="44"/>
        <v>0</v>
      </c>
      <c r="O82" s="25">
        <f t="shared" si="44"/>
        <v>0</v>
      </c>
      <c r="P82" s="25">
        <f t="shared" si="44"/>
        <v>0</v>
      </c>
      <c r="Q82" s="25">
        <f t="shared" si="44"/>
        <v>0</v>
      </c>
      <c r="R82" s="25">
        <f t="shared" si="44"/>
        <v>0</v>
      </c>
      <c r="S82" s="25">
        <f t="shared" si="44"/>
        <v>0</v>
      </c>
      <c r="T82" s="25">
        <f t="shared" si="44"/>
        <v>0</v>
      </c>
      <c r="U82" s="25">
        <f t="shared" si="44"/>
        <v>0</v>
      </c>
      <c r="V82" s="25">
        <f t="shared" si="44"/>
        <v>0</v>
      </c>
      <c r="W82" s="25">
        <f t="shared" si="44"/>
        <v>0</v>
      </c>
      <c r="X82" s="25">
        <f t="shared" si="44"/>
        <v>0</v>
      </c>
      <c r="Y82" s="25">
        <f t="shared" si="44"/>
        <v>0</v>
      </c>
      <c r="Z82" s="25">
        <f t="shared" si="44"/>
        <v>0</v>
      </c>
      <c r="AA82" s="25">
        <f t="shared" si="44"/>
        <v>1</v>
      </c>
      <c r="AB82" s="25">
        <f t="shared" si="44"/>
        <v>0</v>
      </c>
      <c r="AC82" s="25">
        <f t="shared" si="44"/>
        <v>0</v>
      </c>
      <c r="AD82" s="25">
        <f t="shared" si="44"/>
        <v>0</v>
      </c>
      <c r="AE82" s="25">
        <f t="shared" si="44"/>
        <v>0</v>
      </c>
      <c r="AF82" s="25">
        <f t="shared" si="44"/>
        <v>0</v>
      </c>
      <c r="AG82" s="25">
        <f t="shared" si="44"/>
        <v>0</v>
      </c>
      <c r="AH82" s="99" t="s">
        <v>34</v>
      </c>
      <c r="AI82" s="110">
        <f t="shared" si="40"/>
        <v>1</v>
      </c>
    </row>
    <row r="83" spans="2:38" hidden="1">
      <c r="B83" s="13" t="s">
        <v>39</v>
      </c>
      <c r="C83" s="26">
        <f t="shared" ref="C83:AG83" si="45">IF(AND(DAY(C70)&gt;=22,DAY(C70)&lt;=28,C71="日",OR(C76="休",C76="雨")),1,0)</f>
        <v>0</v>
      </c>
      <c r="D83" s="26">
        <f t="shared" si="45"/>
        <v>0</v>
      </c>
      <c r="E83" s="26">
        <f t="shared" si="45"/>
        <v>0</v>
      </c>
      <c r="F83" s="26">
        <f t="shared" si="45"/>
        <v>0</v>
      </c>
      <c r="G83" s="26">
        <f t="shared" si="45"/>
        <v>0</v>
      </c>
      <c r="H83" s="26">
        <f t="shared" si="45"/>
        <v>0</v>
      </c>
      <c r="I83" s="26">
        <f t="shared" si="45"/>
        <v>0</v>
      </c>
      <c r="J83" s="26">
        <f t="shared" si="45"/>
        <v>0</v>
      </c>
      <c r="K83" s="26">
        <f t="shared" si="45"/>
        <v>0</v>
      </c>
      <c r="L83" s="26">
        <f t="shared" si="45"/>
        <v>0</v>
      </c>
      <c r="M83" s="26">
        <f t="shared" si="45"/>
        <v>0</v>
      </c>
      <c r="N83" s="26">
        <f t="shared" si="45"/>
        <v>0</v>
      </c>
      <c r="O83" s="26">
        <f t="shared" si="45"/>
        <v>0</v>
      </c>
      <c r="P83" s="26">
        <f t="shared" si="45"/>
        <v>0</v>
      </c>
      <c r="Q83" s="26">
        <f t="shared" si="45"/>
        <v>0</v>
      </c>
      <c r="R83" s="26">
        <f t="shared" si="45"/>
        <v>0</v>
      </c>
      <c r="S83" s="26">
        <f t="shared" si="45"/>
        <v>0</v>
      </c>
      <c r="T83" s="26">
        <f t="shared" si="45"/>
        <v>0</v>
      </c>
      <c r="U83" s="26">
        <f t="shared" si="45"/>
        <v>0</v>
      </c>
      <c r="V83" s="26">
        <f t="shared" si="45"/>
        <v>0</v>
      </c>
      <c r="W83" s="26">
        <f t="shared" si="45"/>
        <v>0</v>
      </c>
      <c r="X83" s="26">
        <f t="shared" si="45"/>
        <v>0</v>
      </c>
      <c r="Y83" s="26">
        <f t="shared" si="45"/>
        <v>0</v>
      </c>
      <c r="Z83" s="26">
        <f t="shared" si="45"/>
        <v>0</v>
      </c>
      <c r="AA83" s="26">
        <f t="shared" si="45"/>
        <v>1</v>
      </c>
      <c r="AB83" s="26">
        <f t="shared" si="45"/>
        <v>0</v>
      </c>
      <c r="AC83" s="26">
        <f t="shared" si="45"/>
        <v>0</v>
      </c>
      <c r="AD83" s="26">
        <f t="shared" si="45"/>
        <v>0</v>
      </c>
      <c r="AE83" s="26">
        <f t="shared" si="45"/>
        <v>0</v>
      </c>
      <c r="AF83" s="26">
        <f t="shared" si="45"/>
        <v>0</v>
      </c>
      <c r="AG83" s="26">
        <f t="shared" si="45"/>
        <v>0</v>
      </c>
      <c r="AH83" s="99" t="s">
        <v>35</v>
      </c>
      <c r="AI83" s="110">
        <f t="shared" si="40"/>
        <v>1</v>
      </c>
    </row>
    <row r="84" spans="2:38" hidden="1">
      <c r="B84" s="13" t="s">
        <v>40</v>
      </c>
      <c r="C84" s="25">
        <f t="shared" ref="C84:AG84" si="46">IF(AND(DAY(C70)&gt;=8,DAY(C70)&lt;=14,C71="日"),1,0)</f>
        <v>0</v>
      </c>
      <c r="D84" s="25">
        <f t="shared" si="46"/>
        <v>0</v>
      </c>
      <c r="E84" s="25">
        <f t="shared" si="46"/>
        <v>0</v>
      </c>
      <c r="F84" s="25">
        <f t="shared" si="46"/>
        <v>0</v>
      </c>
      <c r="G84" s="25">
        <f t="shared" si="46"/>
        <v>0</v>
      </c>
      <c r="H84" s="25">
        <f t="shared" si="46"/>
        <v>0</v>
      </c>
      <c r="I84" s="25">
        <f t="shared" si="46"/>
        <v>0</v>
      </c>
      <c r="J84" s="25">
        <f t="shared" si="46"/>
        <v>0</v>
      </c>
      <c r="K84" s="25">
        <f t="shared" si="46"/>
        <v>0</v>
      </c>
      <c r="L84" s="25">
        <f t="shared" si="46"/>
        <v>0</v>
      </c>
      <c r="M84" s="25">
        <f t="shared" si="46"/>
        <v>1</v>
      </c>
      <c r="N84" s="25">
        <f t="shared" si="46"/>
        <v>0</v>
      </c>
      <c r="O84" s="25">
        <f t="shared" si="46"/>
        <v>0</v>
      </c>
      <c r="P84" s="25">
        <f t="shared" si="46"/>
        <v>0</v>
      </c>
      <c r="Q84" s="25">
        <f t="shared" si="46"/>
        <v>0</v>
      </c>
      <c r="R84" s="25">
        <f t="shared" si="46"/>
        <v>0</v>
      </c>
      <c r="S84" s="25">
        <f t="shared" si="46"/>
        <v>0</v>
      </c>
      <c r="T84" s="25">
        <f t="shared" si="46"/>
        <v>0</v>
      </c>
      <c r="U84" s="25">
        <f t="shared" si="46"/>
        <v>0</v>
      </c>
      <c r="V84" s="25">
        <f t="shared" si="46"/>
        <v>0</v>
      </c>
      <c r="W84" s="25">
        <f t="shared" si="46"/>
        <v>0</v>
      </c>
      <c r="X84" s="25">
        <f t="shared" si="46"/>
        <v>0</v>
      </c>
      <c r="Y84" s="25">
        <f t="shared" si="46"/>
        <v>0</v>
      </c>
      <c r="Z84" s="25">
        <f t="shared" si="46"/>
        <v>0</v>
      </c>
      <c r="AA84" s="25">
        <f t="shared" si="46"/>
        <v>0</v>
      </c>
      <c r="AB84" s="25">
        <f t="shared" si="46"/>
        <v>0</v>
      </c>
      <c r="AC84" s="25">
        <f t="shared" si="46"/>
        <v>0</v>
      </c>
      <c r="AD84" s="25">
        <f t="shared" si="46"/>
        <v>0</v>
      </c>
      <c r="AE84" s="25">
        <f t="shared" si="46"/>
        <v>0</v>
      </c>
      <c r="AF84" s="25">
        <f t="shared" si="46"/>
        <v>0</v>
      </c>
      <c r="AG84" s="25">
        <f t="shared" si="46"/>
        <v>0</v>
      </c>
      <c r="AH84" s="99" t="s">
        <v>34</v>
      </c>
      <c r="AI84" s="110">
        <f t="shared" si="40"/>
        <v>1</v>
      </c>
    </row>
    <row r="85" spans="2:38" hidden="1">
      <c r="B85" s="13" t="s">
        <v>41</v>
      </c>
      <c r="C85" s="26">
        <f t="shared" ref="C85:AG85" si="47">IF(AND(DAY(C70)&gt;=8,DAY(C70)&lt;=14,C71="日",OR(C76="休",C76="雨")),1,0)</f>
        <v>0</v>
      </c>
      <c r="D85" s="26">
        <f t="shared" si="47"/>
        <v>0</v>
      </c>
      <c r="E85" s="26">
        <f t="shared" si="47"/>
        <v>0</v>
      </c>
      <c r="F85" s="26">
        <f t="shared" si="47"/>
        <v>0</v>
      </c>
      <c r="G85" s="26">
        <f t="shared" si="47"/>
        <v>0</v>
      </c>
      <c r="H85" s="26">
        <f t="shared" si="47"/>
        <v>0</v>
      </c>
      <c r="I85" s="26">
        <f t="shared" si="47"/>
        <v>0</v>
      </c>
      <c r="J85" s="26">
        <f t="shared" si="47"/>
        <v>0</v>
      </c>
      <c r="K85" s="26">
        <f t="shared" si="47"/>
        <v>0</v>
      </c>
      <c r="L85" s="26">
        <f t="shared" si="47"/>
        <v>0</v>
      </c>
      <c r="M85" s="26">
        <f t="shared" si="47"/>
        <v>1</v>
      </c>
      <c r="N85" s="26">
        <f t="shared" si="47"/>
        <v>0</v>
      </c>
      <c r="O85" s="26">
        <f t="shared" si="47"/>
        <v>0</v>
      </c>
      <c r="P85" s="26">
        <f t="shared" si="47"/>
        <v>0</v>
      </c>
      <c r="Q85" s="26">
        <f t="shared" si="47"/>
        <v>0</v>
      </c>
      <c r="R85" s="26">
        <f t="shared" si="47"/>
        <v>0</v>
      </c>
      <c r="S85" s="26">
        <f t="shared" si="47"/>
        <v>0</v>
      </c>
      <c r="T85" s="26">
        <f t="shared" si="47"/>
        <v>0</v>
      </c>
      <c r="U85" s="26">
        <f t="shared" si="47"/>
        <v>0</v>
      </c>
      <c r="V85" s="26">
        <f t="shared" si="47"/>
        <v>0</v>
      </c>
      <c r="W85" s="26">
        <f t="shared" si="47"/>
        <v>0</v>
      </c>
      <c r="X85" s="26">
        <f t="shared" si="47"/>
        <v>0</v>
      </c>
      <c r="Y85" s="26">
        <f t="shared" si="47"/>
        <v>0</v>
      </c>
      <c r="Z85" s="26">
        <f t="shared" si="47"/>
        <v>0</v>
      </c>
      <c r="AA85" s="26">
        <f t="shared" si="47"/>
        <v>0</v>
      </c>
      <c r="AB85" s="26">
        <f t="shared" si="47"/>
        <v>0</v>
      </c>
      <c r="AC85" s="26">
        <f t="shared" si="47"/>
        <v>0</v>
      </c>
      <c r="AD85" s="26">
        <f t="shared" si="47"/>
        <v>0</v>
      </c>
      <c r="AE85" s="26">
        <f t="shared" si="47"/>
        <v>0</v>
      </c>
      <c r="AF85" s="26">
        <f t="shared" si="47"/>
        <v>0</v>
      </c>
      <c r="AG85" s="26">
        <f t="shared" si="47"/>
        <v>0</v>
      </c>
      <c r="AH85" s="99" t="s">
        <v>35</v>
      </c>
      <c r="AI85" s="110">
        <f t="shared" si="40"/>
        <v>1</v>
      </c>
    </row>
    <row r="87" spans="2:38">
      <c r="C87" s="2">
        <f>YEAR(C90)</f>
        <v>2026</v>
      </c>
      <c r="D87" s="2">
        <f>MONTH(C90)</f>
        <v>11</v>
      </c>
    </row>
    <row r="88" spans="2:38">
      <c r="B88" s="14" t="s">
        <v>1</v>
      </c>
      <c r="C88" s="28">
        <f>C90</f>
        <v>46327</v>
      </c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03"/>
    </row>
    <row r="89" spans="2:38" hidden="1">
      <c r="B89" s="15"/>
      <c r="C89" s="29">
        <f>DATE($C87,$D87,1)</f>
        <v>46327</v>
      </c>
      <c r="D89" s="29">
        <f t="shared" ref="D89:AG89" si="48">C89+1</f>
        <v>46328</v>
      </c>
      <c r="E89" s="29">
        <f t="shared" si="48"/>
        <v>46329</v>
      </c>
      <c r="F89" s="29">
        <f t="shared" si="48"/>
        <v>46330</v>
      </c>
      <c r="G89" s="29">
        <f t="shared" si="48"/>
        <v>46331</v>
      </c>
      <c r="H89" s="29">
        <f t="shared" si="48"/>
        <v>46332</v>
      </c>
      <c r="I89" s="29">
        <f t="shared" si="48"/>
        <v>46333</v>
      </c>
      <c r="J89" s="29">
        <f t="shared" si="48"/>
        <v>46334</v>
      </c>
      <c r="K89" s="29">
        <f t="shared" si="48"/>
        <v>46335</v>
      </c>
      <c r="L89" s="29">
        <f t="shared" si="48"/>
        <v>46336</v>
      </c>
      <c r="M89" s="29">
        <f t="shared" si="48"/>
        <v>46337</v>
      </c>
      <c r="N89" s="29">
        <f t="shared" si="48"/>
        <v>46338</v>
      </c>
      <c r="O89" s="29">
        <f t="shared" si="48"/>
        <v>46339</v>
      </c>
      <c r="P89" s="29">
        <f t="shared" si="48"/>
        <v>46340</v>
      </c>
      <c r="Q89" s="29">
        <f t="shared" si="48"/>
        <v>46341</v>
      </c>
      <c r="R89" s="29">
        <f t="shared" si="48"/>
        <v>46342</v>
      </c>
      <c r="S89" s="29">
        <f t="shared" si="48"/>
        <v>46343</v>
      </c>
      <c r="T89" s="29">
        <f t="shared" si="48"/>
        <v>46344</v>
      </c>
      <c r="U89" s="29">
        <f t="shared" si="48"/>
        <v>46345</v>
      </c>
      <c r="V89" s="29">
        <f t="shared" si="48"/>
        <v>46346</v>
      </c>
      <c r="W89" s="29">
        <f t="shared" si="48"/>
        <v>46347</v>
      </c>
      <c r="X89" s="29">
        <f t="shared" si="48"/>
        <v>46348</v>
      </c>
      <c r="Y89" s="29">
        <f t="shared" si="48"/>
        <v>46349</v>
      </c>
      <c r="Z89" s="29">
        <f t="shared" si="48"/>
        <v>46350</v>
      </c>
      <c r="AA89" s="29">
        <f t="shared" si="48"/>
        <v>46351</v>
      </c>
      <c r="AB89" s="29">
        <f t="shared" si="48"/>
        <v>46352</v>
      </c>
      <c r="AC89" s="29">
        <f t="shared" si="48"/>
        <v>46353</v>
      </c>
      <c r="AD89" s="29">
        <f t="shared" si="48"/>
        <v>46354</v>
      </c>
      <c r="AE89" s="29">
        <f t="shared" si="48"/>
        <v>46355</v>
      </c>
      <c r="AF89" s="29">
        <f t="shared" si="48"/>
        <v>46356</v>
      </c>
      <c r="AG89" s="29">
        <f t="shared" si="48"/>
        <v>46357</v>
      </c>
      <c r="AH89" s="100"/>
      <c r="AI89" s="111"/>
    </row>
    <row r="90" spans="2:38">
      <c r="B90" s="16" t="s">
        <v>24</v>
      </c>
      <c r="C90" s="30">
        <f>IF(EDATE(C69,1)&gt;$G$5,"",EDATE(C69,1))</f>
        <v>46327</v>
      </c>
      <c r="D90" s="29">
        <f t="shared" ref="D90:AG90" si="49">IF(D89&gt;$G$5,"",IF(C90=EOMONTH(DATE($C87,$D87,1),0),"",IF(C90="","",C90+1)))</f>
        <v>46328</v>
      </c>
      <c r="E90" s="29">
        <f t="shared" si="49"/>
        <v>46329</v>
      </c>
      <c r="F90" s="29">
        <f t="shared" si="49"/>
        <v>46330</v>
      </c>
      <c r="G90" s="29">
        <f t="shared" si="49"/>
        <v>46331</v>
      </c>
      <c r="H90" s="29">
        <f t="shared" si="49"/>
        <v>46332</v>
      </c>
      <c r="I90" s="29">
        <f t="shared" si="49"/>
        <v>46333</v>
      </c>
      <c r="J90" s="29">
        <f t="shared" si="49"/>
        <v>46334</v>
      </c>
      <c r="K90" s="29">
        <f t="shared" si="49"/>
        <v>46335</v>
      </c>
      <c r="L90" s="29">
        <f t="shared" si="49"/>
        <v>46336</v>
      </c>
      <c r="M90" s="29">
        <f t="shared" si="49"/>
        <v>46337</v>
      </c>
      <c r="N90" s="29">
        <f t="shared" si="49"/>
        <v>46338</v>
      </c>
      <c r="O90" s="29">
        <f t="shared" si="49"/>
        <v>46339</v>
      </c>
      <c r="P90" s="29">
        <f t="shared" si="49"/>
        <v>46340</v>
      </c>
      <c r="Q90" s="29">
        <f t="shared" si="49"/>
        <v>46341</v>
      </c>
      <c r="R90" s="29">
        <f t="shared" si="49"/>
        <v>46342</v>
      </c>
      <c r="S90" s="29">
        <f t="shared" si="49"/>
        <v>46343</v>
      </c>
      <c r="T90" s="29">
        <f t="shared" si="49"/>
        <v>46344</v>
      </c>
      <c r="U90" s="29">
        <f t="shared" si="49"/>
        <v>46345</v>
      </c>
      <c r="V90" s="29">
        <f t="shared" si="49"/>
        <v>46346</v>
      </c>
      <c r="W90" s="29">
        <f t="shared" si="49"/>
        <v>46347</v>
      </c>
      <c r="X90" s="29">
        <f t="shared" si="49"/>
        <v>46348</v>
      </c>
      <c r="Y90" s="29">
        <f t="shared" si="49"/>
        <v>46349</v>
      </c>
      <c r="Z90" s="29">
        <f t="shared" si="49"/>
        <v>46350</v>
      </c>
      <c r="AA90" s="29">
        <f t="shared" si="49"/>
        <v>46351</v>
      </c>
      <c r="AB90" s="29">
        <f t="shared" si="49"/>
        <v>46352</v>
      </c>
      <c r="AC90" s="29">
        <f t="shared" si="49"/>
        <v>46353</v>
      </c>
      <c r="AD90" s="29">
        <f t="shared" si="49"/>
        <v>46354</v>
      </c>
      <c r="AE90" s="29">
        <f t="shared" si="49"/>
        <v>46355</v>
      </c>
      <c r="AF90" s="29">
        <f t="shared" si="49"/>
        <v>46356</v>
      </c>
      <c r="AG90" s="29" t="str">
        <f t="shared" si="49"/>
        <v/>
      </c>
      <c r="AH90" s="95" t="s">
        <v>25</v>
      </c>
      <c r="AI90" s="105">
        <f>+COUNTIFS(C91:AG91,"土",C92:AG92,"")+COUNTIFS(C91:AG91,"日",C92:AG92,"")</f>
        <v>9</v>
      </c>
    </row>
    <row r="91" spans="2:38">
      <c r="B91" s="7" t="s">
        <v>26</v>
      </c>
      <c r="C91" s="20" t="str">
        <f t="shared" ref="C91:AG91" si="50">IFERROR(TEXT(WEEKDAY(+C90),"aaa"),"")</f>
        <v>日</v>
      </c>
      <c r="D91" s="20" t="str">
        <f t="shared" si="50"/>
        <v>月</v>
      </c>
      <c r="E91" s="20" t="str">
        <f t="shared" si="50"/>
        <v>火</v>
      </c>
      <c r="F91" s="20" t="str">
        <f t="shared" si="50"/>
        <v>水</v>
      </c>
      <c r="G91" s="20" t="str">
        <f t="shared" si="50"/>
        <v>木</v>
      </c>
      <c r="H91" s="20" t="str">
        <f t="shared" si="50"/>
        <v>金</v>
      </c>
      <c r="I91" s="20" t="str">
        <f t="shared" si="50"/>
        <v>土</v>
      </c>
      <c r="J91" s="20" t="str">
        <f t="shared" si="50"/>
        <v>日</v>
      </c>
      <c r="K91" s="20" t="str">
        <f t="shared" si="50"/>
        <v>月</v>
      </c>
      <c r="L91" s="20" t="str">
        <f t="shared" si="50"/>
        <v>火</v>
      </c>
      <c r="M91" s="20" t="str">
        <f t="shared" si="50"/>
        <v>水</v>
      </c>
      <c r="N91" s="20" t="str">
        <f t="shared" si="50"/>
        <v>木</v>
      </c>
      <c r="O91" s="20" t="str">
        <f t="shared" si="50"/>
        <v>金</v>
      </c>
      <c r="P91" s="20" t="str">
        <f t="shared" si="50"/>
        <v>土</v>
      </c>
      <c r="Q91" s="20" t="str">
        <f t="shared" si="50"/>
        <v>日</v>
      </c>
      <c r="R91" s="20" t="str">
        <f t="shared" si="50"/>
        <v>月</v>
      </c>
      <c r="S91" s="20" t="str">
        <f t="shared" si="50"/>
        <v>火</v>
      </c>
      <c r="T91" s="20" t="str">
        <f t="shared" si="50"/>
        <v>水</v>
      </c>
      <c r="U91" s="20" t="str">
        <f t="shared" si="50"/>
        <v>木</v>
      </c>
      <c r="V91" s="20" t="str">
        <f t="shared" si="50"/>
        <v>金</v>
      </c>
      <c r="W91" s="20" t="str">
        <f t="shared" si="50"/>
        <v>土</v>
      </c>
      <c r="X91" s="20" t="str">
        <f t="shared" si="50"/>
        <v>日</v>
      </c>
      <c r="Y91" s="20" t="str">
        <f t="shared" si="50"/>
        <v>月</v>
      </c>
      <c r="Z91" s="20" t="str">
        <f t="shared" si="50"/>
        <v>火</v>
      </c>
      <c r="AA91" s="20" t="str">
        <f t="shared" si="50"/>
        <v>水</v>
      </c>
      <c r="AB91" s="20" t="str">
        <f t="shared" si="50"/>
        <v>木</v>
      </c>
      <c r="AC91" s="20" t="str">
        <f t="shared" si="50"/>
        <v>金</v>
      </c>
      <c r="AD91" s="20" t="str">
        <f t="shared" si="50"/>
        <v>土</v>
      </c>
      <c r="AE91" s="20" t="str">
        <f t="shared" si="50"/>
        <v>日</v>
      </c>
      <c r="AF91" s="20" t="str">
        <f t="shared" si="50"/>
        <v>月</v>
      </c>
      <c r="AG91" s="20" t="str">
        <f t="shared" si="50"/>
        <v/>
      </c>
      <c r="AH91" s="95" t="s">
        <v>12</v>
      </c>
      <c r="AI91" s="105">
        <f>+COUNTIF(C92:AG92,"夏休")+COUNTIF(C92:AG92,"冬休")+COUNTIF(C92:AG92,"中止")</f>
        <v>0</v>
      </c>
    </row>
    <row r="92" spans="2:38" ht="13.5" customHeight="1">
      <c r="B92" s="8" t="s">
        <v>27</v>
      </c>
      <c r="C92" s="21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88"/>
      <c r="AH92" s="96" t="s">
        <v>4</v>
      </c>
      <c r="AI92" s="106">
        <f>COUNT(C90:AG90)-AI91</f>
        <v>30</v>
      </c>
    </row>
    <row r="93" spans="2:38" ht="13.5" customHeight="1">
      <c r="B93" s="9"/>
      <c r="C93" s="21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88"/>
      <c r="AH93" s="96" t="s">
        <v>29</v>
      </c>
      <c r="AI93" s="106">
        <f>+COUNTIF(C94:AG95,"休")</f>
        <v>9</v>
      </c>
      <c r="AJ93" s="113" t="str">
        <f>IF(AI94&gt;0.285,"",IF(AI93&lt;AI90,"←計画日数が足りません",""))</f>
        <v/>
      </c>
    </row>
    <row r="94" spans="2:38" ht="13.5" customHeight="1">
      <c r="B94" s="10" t="s">
        <v>2</v>
      </c>
      <c r="C94" s="22" t="s">
        <v>57</v>
      </c>
      <c r="D94" s="35"/>
      <c r="E94" s="36"/>
      <c r="F94" s="35"/>
      <c r="G94" s="35"/>
      <c r="H94" s="35"/>
      <c r="I94" s="35" t="s">
        <v>57</v>
      </c>
      <c r="J94" s="35" t="s">
        <v>57</v>
      </c>
      <c r="K94" s="35"/>
      <c r="L94" s="36"/>
      <c r="M94" s="35"/>
      <c r="N94" s="35"/>
      <c r="O94" s="35"/>
      <c r="P94" s="35" t="s">
        <v>57</v>
      </c>
      <c r="Q94" s="35" t="s">
        <v>57</v>
      </c>
      <c r="R94" s="35"/>
      <c r="S94" s="36"/>
      <c r="T94" s="35"/>
      <c r="U94" s="35"/>
      <c r="V94" s="35"/>
      <c r="W94" s="35" t="s">
        <v>57</v>
      </c>
      <c r="X94" s="35" t="s">
        <v>57</v>
      </c>
      <c r="Y94" s="35"/>
      <c r="Z94" s="36"/>
      <c r="AA94" s="35"/>
      <c r="AB94" s="35"/>
      <c r="AC94" s="35"/>
      <c r="AD94" s="35" t="s">
        <v>57</v>
      </c>
      <c r="AE94" s="35" t="s">
        <v>57</v>
      </c>
      <c r="AF94" s="35"/>
      <c r="AG94" s="89"/>
      <c r="AH94" s="96" t="s">
        <v>30</v>
      </c>
      <c r="AI94" s="107">
        <f>+AI93/AI92</f>
        <v>0.3</v>
      </c>
    </row>
    <row r="95" spans="2:38">
      <c r="B95" s="10"/>
      <c r="C95" s="22"/>
      <c r="D95" s="35"/>
      <c r="E95" s="36"/>
      <c r="F95" s="35"/>
      <c r="G95" s="35"/>
      <c r="H95" s="35"/>
      <c r="I95" s="35"/>
      <c r="J95" s="35"/>
      <c r="K95" s="35"/>
      <c r="L95" s="36"/>
      <c r="M95" s="35"/>
      <c r="N95" s="35"/>
      <c r="O95" s="35"/>
      <c r="P95" s="35"/>
      <c r="Q95" s="35"/>
      <c r="R95" s="35"/>
      <c r="S95" s="36"/>
      <c r="T95" s="35"/>
      <c r="U95" s="35"/>
      <c r="V95" s="35"/>
      <c r="W95" s="35"/>
      <c r="X95" s="35"/>
      <c r="Y95" s="35"/>
      <c r="Z95" s="36"/>
      <c r="AA95" s="35"/>
      <c r="AB95" s="35"/>
      <c r="AC95" s="35"/>
      <c r="AD95" s="35"/>
      <c r="AE95" s="35"/>
      <c r="AF95" s="35"/>
      <c r="AG95" s="89"/>
      <c r="AH95" s="96" t="s">
        <v>7</v>
      </c>
      <c r="AI95" s="106">
        <f>+COUNTA(C96:AG97)</f>
        <v>9</v>
      </c>
    </row>
    <row r="96" spans="2:38">
      <c r="B96" s="11" t="s">
        <v>17</v>
      </c>
      <c r="C96" s="23" t="s">
        <v>57</v>
      </c>
      <c r="D96" s="36"/>
      <c r="E96" s="44"/>
      <c r="F96" s="36"/>
      <c r="G96" s="36"/>
      <c r="H96" s="36"/>
      <c r="I96" s="36" t="s">
        <v>57</v>
      </c>
      <c r="J96" s="36" t="s">
        <v>57</v>
      </c>
      <c r="K96" s="36"/>
      <c r="L96" s="44"/>
      <c r="M96" s="36"/>
      <c r="N96" s="36"/>
      <c r="O96" s="36"/>
      <c r="P96" s="36" t="s">
        <v>57</v>
      </c>
      <c r="Q96" s="36" t="s">
        <v>57</v>
      </c>
      <c r="R96" s="36"/>
      <c r="S96" s="44"/>
      <c r="T96" s="36"/>
      <c r="U96" s="36"/>
      <c r="V96" s="36"/>
      <c r="W96" s="36" t="s">
        <v>57</v>
      </c>
      <c r="X96" s="36" t="s">
        <v>57</v>
      </c>
      <c r="Y96" s="36"/>
      <c r="Z96" s="44"/>
      <c r="AA96" s="36"/>
      <c r="AB96" s="36"/>
      <c r="AC96" s="36"/>
      <c r="AD96" s="36" t="s">
        <v>57</v>
      </c>
      <c r="AE96" s="36" t="s">
        <v>57</v>
      </c>
      <c r="AF96" s="36"/>
      <c r="AG96" s="90"/>
      <c r="AH96" s="97" t="s">
        <v>31</v>
      </c>
      <c r="AI96" s="108">
        <f>+AI95/AI92</f>
        <v>0.3</v>
      </c>
      <c r="AL96" s="2">
        <f>+COUNTIF(C94:AG95,"休")</f>
        <v>9</v>
      </c>
    </row>
    <row r="97" spans="2:38">
      <c r="B97" s="12"/>
      <c r="C97" s="24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91"/>
      <c r="AH97" s="98" t="s">
        <v>6</v>
      </c>
      <c r="AI97" s="109" t="str">
        <f>IF(7&gt;AI92,"対象外",IF(OR(AI96&gt;=0.285,AI95&gt;=AI90),"OK","NG"))</f>
        <v>OK</v>
      </c>
      <c r="AJ97" s="113" t="str">
        <f>IF(AI97="対象外","←７日間に満たない期間は達成判定の対象外",IF(AI97="NG","←月単位未達成","←月単位達成"))</f>
        <v>←月単位達成</v>
      </c>
      <c r="AL97" s="114" t="str">
        <f>IF(7&gt;AI92,"対象外",IF(AL96&gt;=AI90,"OK","NG"))</f>
        <v>OK</v>
      </c>
    </row>
    <row r="98" spans="2:38" hidden="1">
      <c r="B98" s="13" t="s">
        <v>32</v>
      </c>
      <c r="C98" s="25">
        <f t="shared" ref="C98:AG98" si="51">IF(AND(DAY(C90)&gt;=22,DAY(C90)&lt;=28,C91="土"),1,0)</f>
        <v>0</v>
      </c>
      <c r="D98" s="25">
        <f t="shared" si="51"/>
        <v>0</v>
      </c>
      <c r="E98" s="25">
        <f t="shared" si="51"/>
        <v>0</v>
      </c>
      <c r="F98" s="25">
        <f t="shared" si="51"/>
        <v>0</v>
      </c>
      <c r="G98" s="25">
        <f t="shared" si="51"/>
        <v>0</v>
      </c>
      <c r="H98" s="25">
        <f t="shared" si="51"/>
        <v>0</v>
      </c>
      <c r="I98" s="25">
        <f t="shared" si="51"/>
        <v>0</v>
      </c>
      <c r="J98" s="25">
        <f t="shared" si="51"/>
        <v>0</v>
      </c>
      <c r="K98" s="25">
        <f t="shared" si="51"/>
        <v>0</v>
      </c>
      <c r="L98" s="25">
        <f t="shared" si="51"/>
        <v>0</v>
      </c>
      <c r="M98" s="25">
        <f t="shared" si="51"/>
        <v>0</v>
      </c>
      <c r="N98" s="25">
        <f t="shared" si="51"/>
        <v>0</v>
      </c>
      <c r="O98" s="25">
        <f t="shared" si="51"/>
        <v>0</v>
      </c>
      <c r="P98" s="25">
        <f t="shared" si="51"/>
        <v>0</v>
      </c>
      <c r="Q98" s="25">
        <f t="shared" si="51"/>
        <v>0</v>
      </c>
      <c r="R98" s="25">
        <f t="shared" si="51"/>
        <v>0</v>
      </c>
      <c r="S98" s="25">
        <f t="shared" si="51"/>
        <v>0</v>
      </c>
      <c r="T98" s="25">
        <f t="shared" si="51"/>
        <v>0</v>
      </c>
      <c r="U98" s="25">
        <f t="shared" si="51"/>
        <v>0</v>
      </c>
      <c r="V98" s="25">
        <f t="shared" si="51"/>
        <v>0</v>
      </c>
      <c r="W98" s="25">
        <f t="shared" si="51"/>
        <v>0</v>
      </c>
      <c r="X98" s="25">
        <f t="shared" si="51"/>
        <v>0</v>
      </c>
      <c r="Y98" s="25">
        <f t="shared" si="51"/>
        <v>0</v>
      </c>
      <c r="Z98" s="25">
        <f t="shared" si="51"/>
        <v>0</v>
      </c>
      <c r="AA98" s="25">
        <f t="shared" si="51"/>
        <v>0</v>
      </c>
      <c r="AB98" s="25">
        <f t="shared" si="51"/>
        <v>0</v>
      </c>
      <c r="AC98" s="25">
        <f t="shared" si="51"/>
        <v>0</v>
      </c>
      <c r="AD98" s="25">
        <f t="shared" si="51"/>
        <v>1</v>
      </c>
      <c r="AE98" s="25">
        <f t="shared" si="51"/>
        <v>0</v>
      </c>
      <c r="AF98" s="25">
        <f t="shared" si="51"/>
        <v>0</v>
      </c>
      <c r="AG98" s="25" t="e">
        <f t="shared" si="51"/>
        <v>#VALUE!</v>
      </c>
      <c r="AH98" s="99" t="s">
        <v>34</v>
      </c>
      <c r="AI98" s="110">
        <f t="shared" ref="AI98:AI105" si="52">_xlfn.AGGREGATE(9,6,C98:AG98)</f>
        <v>1</v>
      </c>
      <c r="AJ98" s="113"/>
    </row>
    <row r="99" spans="2:38" hidden="1">
      <c r="B99" s="13" t="s">
        <v>13</v>
      </c>
      <c r="C99" s="26">
        <f t="shared" ref="C99:AG99" si="53">IF(AND(DAY(C90)&gt;=22,DAY(C90)&lt;=28,C91="土",OR(C96="休",C96="雨")),1,0)</f>
        <v>0</v>
      </c>
      <c r="D99" s="26">
        <f t="shared" si="53"/>
        <v>0</v>
      </c>
      <c r="E99" s="26">
        <f t="shared" si="53"/>
        <v>0</v>
      </c>
      <c r="F99" s="26">
        <f t="shared" si="53"/>
        <v>0</v>
      </c>
      <c r="G99" s="26">
        <f t="shared" si="53"/>
        <v>0</v>
      </c>
      <c r="H99" s="26">
        <f t="shared" si="53"/>
        <v>0</v>
      </c>
      <c r="I99" s="26">
        <f t="shared" si="53"/>
        <v>0</v>
      </c>
      <c r="J99" s="26">
        <f t="shared" si="53"/>
        <v>0</v>
      </c>
      <c r="K99" s="26">
        <f t="shared" si="53"/>
        <v>0</v>
      </c>
      <c r="L99" s="26">
        <f t="shared" si="53"/>
        <v>0</v>
      </c>
      <c r="M99" s="26">
        <f t="shared" si="53"/>
        <v>0</v>
      </c>
      <c r="N99" s="26">
        <f t="shared" si="53"/>
        <v>0</v>
      </c>
      <c r="O99" s="26">
        <f t="shared" si="53"/>
        <v>0</v>
      </c>
      <c r="P99" s="26">
        <f t="shared" si="53"/>
        <v>0</v>
      </c>
      <c r="Q99" s="26">
        <f t="shared" si="53"/>
        <v>0</v>
      </c>
      <c r="R99" s="26">
        <f t="shared" si="53"/>
        <v>0</v>
      </c>
      <c r="S99" s="26">
        <f t="shared" si="53"/>
        <v>0</v>
      </c>
      <c r="T99" s="26">
        <f t="shared" si="53"/>
        <v>0</v>
      </c>
      <c r="U99" s="26">
        <f t="shared" si="53"/>
        <v>0</v>
      </c>
      <c r="V99" s="26">
        <f t="shared" si="53"/>
        <v>0</v>
      </c>
      <c r="W99" s="26">
        <f t="shared" si="53"/>
        <v>0</v>
      </c>
      <c r="X99" s="26">
        <f t="shared" si="53"/>
        <v>0</v>
      </c>
      <c r="Y99" s="26">
        <f t="shared" si="53"/>
        <v>0</v>
      </c>
      <c r="Z99" s="26">
        <f t="shared" si="53"/>
        <v>0</v>
      </c>
      <c r="AA99" s="26">
        <f t="shared" si="53"/>
        <v>0</v>
      </c>
      <c r="AB99" s="26">
        <f t="shared" si="53"/>
        <v>0</v>
      </c>
      <c r="AC99" s="26">
        <f t="shared" si="53"/>
        <v>0</v>
      </c>
      <c r="AD99" s="26">
        <f t="shared" si="53"/>
        <v>1</v>
      </c>
      <c r="AE99" s="26">
        <f t="shared" si="53"/>
        <v>0</v>
      </c>
      <c r="AF99" s="26">
        <f t="shared" si="53"/>
        <v>0</v>
      </c>
      <c r="AG99" s="26" t="e">
        <f t="shared" si="53"/>
        <v>#VALUE!</v>
      </c>
      <c r="AH99" s="99" t="s">
        <v>35</v>
      </c>
      <c r="AI99" s="110">
        <f t="shared" si="52"/>
        <v>1</v>
      </c>
      <c r="AJ99" s="113"/>
    </row>
    <row r="100" spans="2:38" hidden="1">
      <c r="B100" s="13" t="s">
        <v>37</v>
      </c>
      <c r="C100" s="25">
        <f t="shared" ref="C100:AG100" si="54">IF(AND(DAY(C90)&gt;=8,DAY(C90)&lt;=14,C91="土"),1,0)</f>
        <v>0</v>
      </c>
      <c r="D100" s="25">
        <f t="shared" si="54"/>
        <v>0</v>
      </c>
      <c r="E100" s="25">
        <f t="shared" si="54"/>
        <v>0</v>
      </c>
      <c r="F100" s="25">
        <f t="shared" si="54"/>
        <v>0</v>
      </c>
      <c r="G100" s="25">
        <f t="shared" si="54"/>
        <v>0</v>
      </c>
      <c r="H100" s="25">
        <f t="shared" si="54"/>
        <v>0</v>
      </c>
      <c r="I100" s="25">
        <f t="shared" si="54"/>
        <v>0</v>
      </c>
      <c r="J100" s="25">
        <f t="shared" si="54"/>
        <v>0</v>
      </c>
      <c r="K100" s="25">
        <f t="shared" si="54"/>
        <v>0</v>
      </c>
      <c r="L100" s="25">
        <f t="shared" si="54"/>
        <v>0</v>
      </c>
      <c r="M100" s="25">
        <f t="shared" si="54"/>
        <v>0</v>
      </c>
      <c r="N100" s="25">
        <f t="shared" si="54"/>
        <v>0</v>
      </c>
      <c r="O100" s="25">
        <f t="shared" si="54"/>
        <v>0</v>
      </c>
      <c r="P100" s="25">
        <f t="shared" si="54"/>
        <v>1</v>
      </c>
      <c r="Q100" s="25">
        <f t="shared" si="54"/>
        <v>0</v>
      </c>
      <c r="R100" s="25">
        <f t="shared" si="54"/>
        <v>0</v>
      </c>
      <c r="S100" s="25">
        <f t="shared" si="54"/>
        <v>0</v>
      </c>
      <c r="T100" s="25">
        <f t="shared" si="54"/>
        <v>0</v>
      </c>
      <c r="U100" s="25">
        <f t="shared" si="54"/>
        <v>0</v>
      </c>
      <c r="V100" s="25">
        <f t="shared" si="54"/>
        <v>0</v>
      </c>
      <c r="W100" s="25">
        <f t="shared" si="54"/>
        <v>0</v>
      </c>
      <c r="X100" s="25">
        <f t="shared" si="54"/>
        <v>0</v>
      </c>
      <c r="Y100" s="25">
        <f t="shared" si="54"/>
        <v>0</v>
      </c>
      <c r="Z100" s="25">
        <f t="shared" si="54"/>
        <v>0</v>
      </c>
      <c r="AA100" s="25">
        <f t="shared" si="54"/>
        <v>0</v>
      </c>
      <c r="AB100" s="25">
        <f t="shared" si="54"/>
        <v>0</v>
      </c>
      <c r="AC100" s="25">
        <f t="shared" si="54"/>
        <v>0</v>
      </c>
      <c r="AD100" s="25">
        <f t="shared" si="54"/>
        <v>0</v>
      </c>
      <c r="AE100" s="25">
        <f t="shared" si="54"/>
        <v>0</v>
      </c>
      <c r="AF100" s="25">
        <f t="shared" si="54"/>
        <v>0</v>
      </c>
      <c r="AG100" s="25" t="e">
        <f t="shared" si="54"/>
        <v>#VALUE!</v>
      </c>
      <c r="AH100" s="99" t="s">
        <v>34</v>
      </c>
      <c r="AI100" s="110">
        <f t="shared" si="52"/>
        <v>1</v>
      </c>
      <c r="AJ100" s="113"/>
    </row>
    <row r="101" spans="2:38" hidden="1">
      <c r="B101" s="13" t="s">
        <v>38</v>
      </c>
      <c r="C101" s="26">
        <f t="shared" ref="C101:AG101" si="55">IF(AND(DAY(C90)&gt;=8,DAY(C90)&lt;=14,C91="土",OR(C96="休",C96="雨")),1,0)</f>
        <v>0</v>
      </c>
      <c r="D101" s="26">
        <f t="shared" si="55"/>
        <v>0</v>
      </c>
      <c r="E101" s="26">
        <f t="shared" si="55"/>
        <v>0</v>
      </c>
      <c r="F101" s="26">
        <f t="shared" si="55"/>
        <v>0</v>
      </c>
      <c r="G101" s="26">
        <f t="shared" si="55"/>
        <v>0</v>
      </c>
      <c r="H101" s="26">
        <f t="shared" si="55"/>
        <v>0</v>
      </c>
      <c r="I101" s="26">
        <f t="shared" si="55"/>
        <v>0</v>
      </c>
      <c r="J101" s="26">
        <f t="shared" si="55"/>
        <v>0</v>
      </c>
      <c r="K101" s="26">
        <f t="shared" si="55"/>
        <v>0</v>
      </c>
      <c r="L101" s="26">
        <f t="shared" si="55"/>
        <v>0</v>
      </c>
      <c r="M101" s="26">
        <f t="shared" si="55"/>
        <v>0</v>
      </c>
      <c r="N101" s="26">
        <f t="shared" si="55"/>
        <v>0</v>
      </c>
      <c r="O101" s="26">
        <f t="shared" si="55"/>
        <v>0</v>
      </c>
      <c r="P101" s="26">
        <f t="shared" si="55"/>
        <v>1</v>
      </c>
      <c r="Q101" s="26">
        <f t="shared" si="55"/>
        <v>0</v>
      </c>
      <c r="R101" s="26">
        <f t="shared" si="55"/>
        <v>0</v>
      </c>
      <c r="S101" s="26">
        <f t="shared" si="55"/>
        <v>0</v>
      </c>
      <c r="T101" s="26">
        <f t="shared" si="55"/>
        <v>0</v>
      </c>
      <c r="U101" s="26">
        <f t="shared" si="55"/>
        <v>0</v>
      </c>
      <c r="V101" s="26">
        <f t="shared" si="55"/>
        <v>0</v>
      </c>
      <c r="W101" s="26">
        <f t="shared" si="55"/>
        <v>0</v>
      </c>
      <c r="X101" s="26">
        <f t="shared" si="55"/>
        <v>0</v>
      </c>
      <c r="Y101" s="26">
        <f t="shared" si="55"/>
        <v>0</v>
      </c>
      <c r="Z101" s="26">
        <f t="shared" si="55"/>
        <v>0</v>
      </c>
      <c r="AA101" s="26">
        <f t="shared" si="55"/>
        <v>0</v>
      </c>
      <c r="AB101" s="26">
        <f t="shared" si="55"/>
        <v>0</v>
      </c>
      <c r="AC101" s="26">
        <f t="shared" si="55"/>
        <v>0</v>
      </c>
      <c r="AD101" s="26">
        <f t="shared" si="55"/>
        <v>0</v>
      </c>
      <c r="AE101" s="26">
        <f t="shared" si="55"/>
        <v>0</v>
      </c>
      <c r="AF101" s="26">
        <f t="shared" si="55"/>
        <v>0</v>
      </c>
      <c r="AG101" s="26" t="e">
        <f t="shared" si="55"/>
        <v>#VALUE!</v>
      </c>
      <c r="AH101" s="99" t="s">
        <v>35</v>
      </c>
      <c r="AI101" s="110">
        <f t="shared" si="52"/>
        <v>1</v>
      </c>
      <c r="AJ101" s="113"/>
    </row>
    <row r="102" spans="2:38" hidden="1">
      <c r="B102" s="13" t="s">
        <v>33</v>
      </c>
      <c r="C102" s="25">
        <f t="shared" ref="C102:AG102" si="56">IF(AND(DAY(C90)&gt;=22,DAY(C90)&lt;=28,C91="日"),1,0)</f>
        <v>0</v>
      </c>
      <c r="D102" s="25">
        <f t="shared" si="56"/>
        <v>0</v>
      </c>
      <c r="E102" s="25">
        <f t="shared" si="56"/>
        <v>0</v>
      </c>
      <c r="F102" s="25">
        <f t="shared" si="56"/>
        <v>0</v>
      </c>
      <c r="G102" s="25">
        <f t="shared" si="56"/>
        <v>0</v>
      </c>
      <c r="H102" s="25">
        <f t="shared" si="56"/>
        <v>0</v>
      </c>
      <c r="I102" s="25">
        <f t="shared" si="56"/>
        <v>0</v>
      </c>
      <c r="J102" s="25">
        <f t="shared" si="56"/>
        <v>0</v>
      </c>
      <c r="K102" s="25">
        <f t="shared" si="56"/>
        <v>0</v>
      </c>
      <c r="L102" s="25">
        <f t="shared" si="56"/>
        <v>0</v>
      </c>
      <c r="M102" s="25">
        <f t="shared" si="56"/>
        <v>0</v>
      </c>
      <c r="N102" s="25">
        <f t="shared" si="56"/>
        <v>0</v>
      </c>
      <c r="O102" s="25">
        <f t="shared" si="56"/>
        <v>0</v>
      </c>
      <c r="P102" s="25">
        <f t="shared" si="56"/>
        <v>0</v>
      </c>
      <c r="Q102" s="25">
        <f t="shared" si="56"/>
        <v>0</v>
      </c>
      <c r="R102" s="25">
        <f t="shared" si="56"/>
        <v>0</v>
      </c>
      <c r="S102" s="25">
        <f t="shared" si="56"/>
        <v>0</v>
      </c>
      <c r="T102" s="25">
        <f t="shared" si="56"/>
        <v>0</v>
      </c>
      <c r="U102" s="25">
        <f t="shared" si="56"/>
        <v>0</v>
      </c>
      <c r="V102" s="25">
        <f t="shared" si="56"/>
        <v>0</v>
      </c>
      <c r="W102" s="25">
        <f t="shared" si="56"/>
        <v>0</v>
      </c>
      <c r="X102" s="25">
        <f t="shared" si="56"/>
        <v>1</v>
      </c>
      <c r="Y102" s="25">
        <f t="shared" si="56"/>
        <v>0</v>
      </c>
      <c r="Z102" s="25">
        <f t="shared" si="56"/>
        <v>0</v>
      </c>
      <c r="AA102" s="25">
        <f t="shared" si="56"/>
        <v>0</v>
      </c>
      <c r="AB102" s="25">
        <f t="shared" si="56"/>
        <v>0</v>
      </c>
      <c r="AC102" s="25">
        <f t="shared" si="56"/>
        <v>0</v>
      </c>
      <c r="AD102" s="25">
        <f t="shared" si="56"/>
        <v>0</v>
      </c>
      <c r="AE102" s="25">
        <f t="shared" si="56"/>
        <v>0</v>
      </c>
      <c r="AF102" s="25">
        <f t="shared" si="56"/>
        <v>0</v>
      </c>
      <c r="AG102" s="25" t="e">
        <f t="shared" si="56"/>
        <v>#VALUE!</v>
      </c>
      <c r="AH102" s="99" t="s">
        <v>34</v>
      </c>
      <c r="AI102" s="110">
        <f t="shared" si="52"/>
        <v>1</v>
      </c>
      <c r="AJ102" s="113"/>
    </row>
    <row r="103" spans="2:38" hidden="1">
      <c r="B103" s="13" t="s">
        <v>39</v>
      </c>
      <c r="C103" s="26">
        <f t="shared" ref="C103:AG103" si="57">IF(AND(DAY(C90)&gt;=22,DAY(C90)&lt;=28,C91="日",OR(C96="休",C96="雨")),1,0)</f>
        <v>0</v>
      </c>
      <c r="D103" s="26">
        <f t="shared" si="57"/>
        <v>0</v>
      </c>
      <c r="E103" s="26">
        <f t="shared" si="57"/>
        <v>0</v>
      </c>
      <c r="F103" s="26">
        <f t="shared" si="57"/>
        <v>0</v>
      </c>
      <c r="G103" s="26">
        <f t="shared" si="57"/>
        <v>0</v>
      </c>
      <c r="H103" s="26">
        <f t="shared" si="57"/>
        <v>0</v>
      </c>
      <c r="I103" s="26">
        <f t="shared" si="57"/>
        <v>0</v>
      </c>
      <c r="J103" s="26">
        <f t="shared" si="57"/>
        <v>0</v>
      </c>
      <c r="K103" s="26">
        <f t="shared" si="57"/>
        <v>0</v>
      </c>
      <c r="L103" s="26">
        <f t="shared" si="57"/>
        <v>0</v>
      </c>
      <c r="M103" s="26">
        <f t="shared" si="57"/>
        <v>0</v>
      </c>
      <c r="N103" s="26">
        <f t="shared" si="57"/>
        <v>0</v>
      </c>
      <c r="O103" s="26">
        <f t="shared" si="57"/>
        <v>0</v>
      </c>
      <c r="P103" s="26">
        <f t="shared" si="57"/>
        <v>0</v>
      </c>
      <c r="Q103" s="26">
        <f t="shared" si="57"/>
        <v>0</v>
      </c>
      <c r="R103" s="26">
        <f t="shared" si="57"/>
        <v>0</v>
      </c>
      <c r="S103" s="26">
        <f t="shared" si="57"/>
        <v>0</v>
      </c>
      <c r="T103" s="26">
        <f t="shared" si="57"/>
        <v>0</v>
      </c>
      <c r="U103" s="26">
        <f t="shared" si="57"/>
        <v>0</v>
      </c>
      <c r="V103" s="26">
        <f t="shared" si="57"/>
        <v>0</v>
      </c>
      <c r="W103" s="26">
        <f t="shared" si="57"/>
        <v>0</v>
      </c>
      <c r="X103" s="26">
        <f t="shared" si="57"/>
        <v>1</v>
      </c>
      <c r="Y103" s="26">
        <f t="shared" si="57"/>
        <v>0</v>
      </c>
      <c r="Z103" s="26">
        <f t="shared" si="57"/>
        <v>0</v>
      </c>
      <c r="AA103" s="26">
        <f t="shared" si="57"/>
        <v>0</v>
      </c>
      <c r="AB103" s="26">
        <f t="shared" si="57"/>
        <v>0</v>
      </c>
      <c r="AC103" s="26">
        <f t="shared" si="57"/>
        <v>0</v>
      </c>
      <c r="AD103" s="26">
        <f t="shared" si="57"/>
        <v>0</v>
      </c>
      <c r="AE103" s="26">
        <f t="shared" si="57"/>
        <v>0</v>
      </c>
      <c r="AF103" s="26">
        <f t="shared" si="57"/>
        <v>0</v>
      </c>
      <c r="AG103" s="26" t="e">
        <f t="shared" si="57"/>
        <v>#VALUE!</v>
      </c>
      <c r="AH103" s="99" t="s">
        <v>35</v>
      </c>
      <c r="AI103" s="110">
        <f t="shared" si="52"/>
        <v>1</v>
      </c>
      <c r="AJ103" s="113"/>
    </row>
    <row r="104" spans="2:38" hidden="1">
      <c r="B104" s="13" t="s">
        <v>40</v>
      </c>
      <c r="C104" s="25">
        <f t="shared" ref="C104:AG104" si="58">IF(AND(DAY(C90)&gt;=8,DAY(C90)&lt;=14,C91="日"),1,0)</f>
        <v>0</v>
      </c>
      <c r="D104" s="25">
        <f t="shared" si="58"/>
        <v>0</v>
      </c>
      <c r="E104" s="25">
        <f t="shared" si="58"/>
        <v>0</v>
      </c>
      <c r="F104" s="25">
        <f t="shared" si="58"/>
        <v>0</v>
      </c>
      <c r="G104" s="25">
        <f t="shared" si="58"/>
        <v>0</v>
      </c>
      <c r="H104" s="25">
        <f t="shared" si="58"/>
        <v>0</v>
      </c>
      <c r="I104" s="25">
        <f t="shared" si="58"/>
        <v>0</v>
      </c>
      <c r="J104" s="25">
        <f t="shared" si="58"/>
        <v>1</v>
      </c>
      <c r="K104" s="25">
        <f t="shared" si="58"/>
        <v>0</v>
      </c>
      <c r="L104" s="25">
        <f t="shared" si="58"/>
        <v>0</v>
      </c>
      <c r="M104" s="25">
        <f t="shared" si="58"/>
        <v>0</v>
      </c>
      <c r="N104" s="25">
        <f t="shared" si="58"/>
        <v>0</v>
      </c>
      <c r="O104" s="25">
        <f t="shared" si="58"/>
        <v>0</v>
      </c>
      <c r="P104" s="25">
        <f t="shared" si="58"/>
        <v>0</v>
      </c>
      <c r="Q104" s="25">
        <f t="shared" si="58"/>
        <v>0</v>
      </c>
      <c r="R104" s="25">
        <f t="shared" si="58"/>
        <v>0</v>
      </c>
      <c r="S104" s="25">
        <f t="shared" si="58"/>
        <v>0</v>
      </c>
      <c r="T104" s="25">
        <f t="shared" si="58"/>
        <v>0</v>
      </c>
      <c r="U104" s="25">
        <f t="shared" si="58"/>
        <v>0</v>
      </c>
      <c r="V104" s="25">
        <f t="shared" si="58"/>
        <v>0</v>
      </c>
      <c r="W104" s="25">
        <f t="shared" si="58"/>
        <v>0</v>
      </c>
      <c r="X104" s="25">
        <f t="shared" si="58"/>
        <v>0</v>
      </c>
      <c r="Y104" s="25">
        <f t="shared" si="58"/>
        <v>0</v>
      </c>
      <c r="Z104" s="25">
        <f t="shared" si="58"/>
        <v>0</v>
      </c>
      <c r="AA104" s="25">
        <f t="shared" si="58"/>
        <v>0</v>
      </c>
      <c r="AB104" s="25">
        <f t="shared" si="58"/>
        <v>0</v>
      </c>
      <c r="AC104" s="25">
        <f t="shared" si="58"/>
        <v>0</v>
      </c>
      <c r="AD104" s="25">
        <f t="shared" si="58"/>
        <v>0</v>
      </c>
      <c r="AE104" s="25">
        <f t="shared" si="58"/>
        <v>0</v>
      </c>
      <c r="AF104" s="25">
        <f t="shared" si="58"/>
        <v>0</v>
      </c>
      <c r="AG104" s="25" t="e">
        <f t="shared" si="58"/>
        <v>#VALUE!</v>
      </c>
      <c r="AH104" s="99" t="s">
        <v>34</v>
      </c>
      <c r="AI104" s="110">
        <f t="shared" si="52"/>
        <v>1</v>
      </c>
      <c r="AJ104" s="113"/>
    </row>
    <row r="105" spans="2:38" hidden="1">
      <c r="B105" s="13" t="s">
        <v>41</v>
      </c>
      <c r="C105" s="26">
        <f t="shared" ref="C105:AG105" si="59">IF(AND(DAY(C90)&gt;=8,DAY(C90)&lt;=14,C91="日",OR(C96="休",C96="雨")),1,0)</f>
        <v>0</v>
      </c>
      <c r="D105" s="26">
        <f t="shared" si="59"/>
        <v>0</v>
      </c>
      <c r="E105" s="26">
        <f t="shared" si="59"/>
        <v>0</v>
      </c>
      <c r="F105" s="26">
        <f t="shared" si="59"/>
        <v>0</v>
      </c>
      <c r="G105" s="26">
        <f t="shared" si="59"/>
        <v>0</v>
      </c>
      <c r="H105" s="26">
        <f t="shared" si="59"/>
        <v>0</v>
      </c>
      <c r="I105" s="26">
        <f t="shared" si="59"/>
        <v>0</v>
      </c>
      <c r="J105" s="26">
        <f t="shared" si="59"/>
        <v>1</v>
      </c>
      <c r="K105" s="26">
        <f t="shared" si="59"/>
        <v>0</v>
      </c>
      <c r="L105" s="26">
        <f t="shared" si="59"/>
        <v>0</v>
      </c>
      <c r="M105" s="26">
        <f t="shared" si="59"/>
        <v>0</v>
      </c>
      <c r="N105" s="26">
        <f t="shared" si="59"/>
        <v>0</v>
      </c>
      <c r="O105" s="26">
        <f t="shared" si="59"/>
        <v>0</v>
      </c>
      <c r="P105" s="26">
        <f t="shared" si="59"/>
        <v>0</v>
      </c>
      <c r="Q105" s="26">
        <f t="shared" si="59"/>
        <v>0</v>
      </c>
      <c r="R105" s="26">
        <f t="shared" si="59"/>
        <v>0</v>
      </c>
      <c r="S105" s="26">
        <f t="shared" si="59"/>
        <v>0</v>
      </c>
      <c r="T105" s="26">
        <f t="shared" si="59"/>
        <v>0</v>
      </c>
      <c r="U105" s="26">
        <f t="shared" si="59"/>
        <v>0</v>
      </c>
      <c r="V105" s="26">
        <f t="shared" si="59"/>
        <v>0</v>
      </c>
      <c r="W105" s="26">
        <f t="shared" si="59"/>
        <v>0</v>
      </c>
      <c r="X105" s="26">
        <f t="shared" si="59"/>
        <v>0</v>
      </c>
      <c r="Y105" s="26">
        <f t="shared" si="59"/>
        <v>0</v>
      </c>
      <c r="Z105" s="26">
        <f t="shared" si="59"/>
        <v>0</v>
      </c>
      <c r="AA105" s="26">
        <f t="shared" si="59"/>
        <v>0</v>
      </c>
      <c r="AB105" s="26">
        <f t="shared" si="59"/>
        <v>0</v>
      </c>
      <c r="AC105" s="26">
        <f t="shared" si="59"/>
        <v>0</v>
      </c>
      <c r="AD105" s="26">
        <f t="shared" si="59"/>
        <v>0</v>
      </c>
      <c r="AE105" s="26">
        <f t="shared" si="59"/>
        <v>0</v>
      </c>
      <c r="AF105" s="26">
        <f t="shared" si="59"/>
        <v>0</v>
      </c>
      <c r="AG105" s="26" t="e">
        <f t="shared" si="59"/>
        <v>#VALUE!</v>
      </c>
      <c r="AH105" s="99" t="s">
        <v>35</v>
      </c>
      <c r="AI105" s="110">
        <f t="shared" si="52"/>
        <v>1</v>
      </c>
      <c r="AJ105" s="113"/>
    </row>
    <row r="107" spans="2:38">
      <c r="C107" s="2">
        <f>YEAR(C110)</f>
        <v>2026</v>
      </c>
      <c r="D107" s="2">
        <f>MONTH(C110)</f>
        <v>12</v>
      </c>
    </row>
    <row r="108" spans="2:38">
      <c r="B108" s="14" t="s">
        <v>1</v>
      </c>
      <c r="C108" s="28">
        <f>C110</f>
        <v>46357</v>
      </c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03"/>
    </row>
    <row r="109" spans="2:38" hidden="1">
      <c r="B109" s="15"/>
      <c r="C109" s="29">
        <f>DATE($C107,$D107,1)</f>
        <v>46357</v>
      </c>
      <c r="D109" s="29">
        <f t="shared" ref="D109:AG109" si="60">C109+1</f>
        <v>46358</v>
      </c>
      <c r="E109" s="29">
        <f t="shared" si="60"/>
        <v>46359</v>
      </c>
      <c r="F109" s="29">
        <f t="shared" si="60"/>
        <v>46360</v>
      </c>
      <c r="G109" s="29">
        <f t="shared" si="60"/>
        <v>46361</v>
      </c>
      <c r="H109" s="29">
        <f t="shared" si="60"/>
        <v>46362</v>
      </c>
      <c r="I109" s="29">
        <f t="shared" si="60"/>
        <v>46363</v>
      </c>
      <c r="J109" s="29">
        <f t="shared" si="60"/>
        <v>46364</v>
      </c>
      <c r="K109" s="29">
        <f t="shared" si="60"/>
        <v>46365</v>
      </c>
      <c r="L109" s="29">
        <f t="shared" si="60"/>
        <v>46366</v>
      </c>
      <c r="M109" s="29">
        <f t="shared" si="60"/>
        <v>46367</v>
      </c>
      <c r="N109" s="29">
        <f t="shared" si="60"/>
        <v>46368</v>
      </c>
      <c r="O109" s="29">
        <f t="shared" si="60"/>
        <v>46369</v>
      </c>
      <c r="P109" s="29">
        <f t="shared" si="60"/>
        <v>46370</v>
      </c>
      <c r="Q109" s="29">
        <f t="shared" si="60"/>
        <v>46371</v>
      </c>
      <c r="R109" s="29">
        <f t="shared" si="60"/>
        <v>46372</v>
      </c>
      <c r="S109" s="29">
        <f t="shared" si="60"/>
        <v>46373</v>
      </c>
      <c r="T109" s="29">
        <f t="shared" si="60"/>
        <v>46374</v>
      </c>
      <c r="U109" s="29">
        <f t="shared" si="60"/>
        <v>46375</v>
      </c>
      <c r="V109" s="29">
        <f t="shared" si="60"/>
        <v>46376</v>
      </c>
      <c r="W109" s="29">
        <f t="shared" si="60"/>
        <v>46377</v>
      </c>
      <c r="X109" s="29">
        <f t="shared" si="60"/>
        <v>46378</v>
      </c>
      <c r="Y109" s="29">
        <f t="shared" si="60"/>
        <v>46379</v>
      </c>
      <c r="Z109" s="29">
        <f t="shared" si="60"/>
        <v>46380</v>
      </c>
      <c r="AA109" s="29">
        <f t="shared" si="60"/>
        <v>46381</v>
      </c>
      <c r="AB109" s="29">
        <f t="shared" si="60"/>
        <v>46382</v>
      </c>
      <c r="AC109" s="29">
        <f t="shared" si="60"/>
        <v>46383</v>
      </c>
      <c r="AD109" s="29">
        <f t="shared" si="60"/>
        <v>46384</v>
      </c>
      <c r="AE109" s="29">
        <f t="shared" si="60"/>
        <v>46385</v>
      </c>
      <c r="AF109" s="29">
        <f t="shared" si="60"/>
        <v>46386</v>
      </c>
      <c r="AG109" s="29">
        <f t="shared" si="60"/>
        <v>46387</v>
      </c>
      <c r="AH109" s="100"/>
      <c r="AI109" s="111"/>
    </row>
    <row r="110" spans="2:38">
      <c r="B110" s="16" t="s">
        <v>24</v>
      </c>
      <c r="C110" s="30">
        <f>IF(EDATE(C89,1)&gt;$G$5,"",EDATE(C89,1))</f>
        <v>46357</v>
      </c>
      <c r="D110" s="29">
        <f t="shared" ref="D110:AG110" si="61">IF(D109&gt;$G$5,"",IF(C110=EOMONTH(DATE($C107,$D107,1),0),"",IF(C110="","",C110+1)))</f>
        <v>46358</v>
      </c>
      <c r="E110" s="29">
        <f t="shared" si="61"/>
        <v>46359</v>
      </c>
      <c r="F110" s="29">
        <f t="shared" si="61"/>
        <v>46360</v>
      </c>
      <c r="G110" s="29">
        <f t="shared" si="61"/>
        <v>46361</v>
      </c>
      <c r="H110" s="29">
        <f t="shared" si="61"/>
        <v>46362</v>
      </c>
      <c r="I110" s="29">
        <f t="shared" si="61"/>
        <v>46363</v>
      </c>
      <c r="J110" s="29">
        <f t="shared" si="61"/>
        <v>46364</v>
      </c>
      <c r="K110" s="29">
        <f t="shared" si="61"/>
        <v>46365</v>
      </c>
      <c r="L110" s="29">
        <f t="shared" si="61"/>
        <v>46366</v>
      </c>
      <c r="M110" s="29">
        <f t="shared" si="61"/>
        <v>46367</v>
      </c>
      <c r="N110" s="29">
        <f t="shared" si="61"/>
        <v>46368</v>
      </c>
      <c r="O110" s="29">
        <f t="shared" si="61"/>
        <v>46369</v>
      </c>
      <c r="P110" s="29">
        <f t="shared" si="61"/>
        <v>46370</v>
      </c>
      <c r="Q110" s="29">
        <f t="shared" si="61"/>
        <v>46371</v>
      </c>
      <c r="R110" s="29">
        <f t="shared" si="61"/>
        <v>46372</v>
      </c>
      <c r="S110" s="29">
        <f t="shared" si="61"/>
        <v>46373</v>
      </c>
      <c r="T110" s="29">
        <f t="shared" si="61"/>
        <v>46374</v>
      </c>
      <c r="U110" s="29" t="str">
        <f t="shared" si="61"/>
        <v/>
      </c>
      <c r="V110" s="29" t="str">
        <f t="shared" si="61"/>
        <v/>
      </c>
      <c r="W110" s="29" t="str">
        <f t="shared" si="61"/>
        <v/>
      </c>
      <c r="X110" s="29" t="str">
        <f t="shared" si="61"/>
        <v/>
      </c>
      <c r="Y110" s="29" t="str">
        <f t="shared" si="61"/>
        <v/>
      </c>
      <c r="Z110" s="29" t="str">
        <f t="shared" si="61"/>
        <v/>
      </c>
      <c r="AA110" s="29" t="str">
        <f t="shared" si="61"/>
        <v/>
      </c>
      <c r="AB110" s="29" t="str">
        <f t="shared" si="61"/>
        <v/>
      </c>
      <c r="AC110" s="29" t="str">
        <f t="shared" si="61"/>
        <v/>
      </c>
      <c r="AD110" s="29" t="str">
        <f t="shared" si="61"/>
        <v/>
      </c>
      <c r="AE110" s="29" t="str">
        <f t="shared" si="61"/>
        <v/>
      </c>
      <c r="AF110" s="29" t="str">
        <f t="shared" si="61"/>
        <v/>
      </c>
      <c r="AG110" s="29" t="str">
        <f t="shared" si="61"/>
        <v/>
      </c>
      <c r="AH110" s="95" t="s">
        <v>25</v>
      </c>
      <c r="AI110" s="105">
        <f>+COUNTIFS(C111:AG111,"土",C112:AG112,"")+COUNTIFS(C111:AG111,"日",C112:AG112,"")</f>
        <v>4</v>
      </c>
    </row>
    <row r="111" spans="2:38">
      <c r="B111" s="7" t="s">
        <v>26</v>
      </c>
      <c r="C111" s="20" t="str">
        <f t="shared" ref="C111:AG111" si="62">IFERROR(TEXT(WEEKDAY(+C110),"aaa"),"")</f>
        <v>火</v>
      </c>
      <c r="D111" s="20" t="str">
        <f t="shared" si="62"/>
        <v>水</v>
      </c>
      <c r="E111" s="20" t="str">
        <f t="shared" si="62"/>
        <v>木</v>
      </c>
      <c r="F111" s="20" t="str">
        <f t="shared" si="62"/>
        <v>金</v>
      </c>
      <c r="G111" s="20" t="str">
        <f t="shared" si="62"/>
        <v>土</v>
      </c>
      <c r="H111" s="20" t="str">
        <f t="shared" si="62"/>
        <v>日</v>
      </c>
      <c r="I111" s="20" t="str">
        <f t="shared" si="62"/>
        <v>月</v>
      </c>
      <c r="J111" s="20" t="str">
        <f t="shared" si="62"/>
        <v>火</v>
      </c>
      <c r="K111" s="20" t="str">
        <f t="shared" si="62"/>
        <v>水</v>
      </c>
      <c r="L111" s="20" t="str">
        <f t="shared" si="62"/>
        <v>木</v>
      </c>
      <c r="M111" s="20" t="str">
        <f t="shared" si="62"/>
        <v>金</v>
      </c>
      <c r="N111" s="20" t="str">
        <f t="shared" si="62"/>
        <v>土</v>
      </c>
      <c r="O111" s="20" t="str">
        <f t="shared" si="62"/>
        <v>日</v>
      </c>
      <c r="P111" s="20" t="str">
        <f t="shared" si="62"/>
        <v>月</v>
      </c>
      <c r="Q111" s="20" t="str">
        <f t="shared" si="62"/>
        <v>火</v>
      </c>
      <c r="R111" s="20" t="str">
        <f t="shared" si="62"/>
        <v>水</v>
      </c>
      <c r="S111" s="20" t="str">
        <f t="shared" si="62"/>
        <v>木</v>
      </c>
      <c r="T111" s="20" t="str">
        <f t="shared" si="62"/>
        <v>金</v>
      </c>
      <c r="U111" s="20" t="str">
        <f t="shared" si="62"/>
        <v/>
      </c>
      <c r="V111" s="20" t="str">
        <f t="shared" si="62"/>
        <v/>
      </c>
      <c r="W111" s="20" t="str">
        <f t="shared" si="62"/>
        <v/>
      </c>
      <c r="X111" s="20" t="str">
        <f t="shared" si="62"/>
        <v/>
      </c>
      <c r="Y111" s="20" t="str">
        <f t="shared" si="62"/>
        <v/>
      </c>
      <c r="Z111" s="20" t="str">
        <f t="shared" si="62"/>
        <v/>
      </c>
      <c r="AA111" s="20" t="str">
        <f t="shared" si="62"/>
        <v/>
      </c>
      <c r="AB111" s="20" t="str">
        <f t="shared" si="62"/>
        <v/>
      </c>
      <c r="AC111" s="20" t="str">
        <f t="shared" si="62"/>
        <v/>
      </c>
      <c r="AD111" s="20" t="str">
        <f t="shared" si="62"/>
        <v/>
      </c>
      <c r="AE111" s="20" t="str">
        <f t="shared" si="62"/>
        <v/>
      </c>
      <c r="AF111" s="20" t="str">
        <f t="shared" si="62"/>
        <v/>
      </c>
      <c r="AG111" s="20" t="str">
        <f t="shared" si="62"/>
        <v/>
      </c>
      <c r="AH111" s="95" t="s">
        <v>12</v>
      </c>
      <c r="AI111" s="105">
        <f>+COUNTIF(C112:AG112,"夏休")+COUNTIF(C112:AG112,"冬休")+COUNTIF(C112:AG112,"中止")</f>
        <v>0</v>
      </c>
    </row>
    <row r="112" spans="2:38" ht="13.5" customHeight="1">
      <c r="B112" s="8" t="s">
        <v>27</v>
      </c>
      <c r="C112" s="21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88"/>
      <c r="AH112" s="96" t="s">
        <v>4</v>
      </c>
      <c r="AI112" s="106">
        <f>COUNT(C110:AG110)-AI111</f>
        <v>18</v>
      </c>
    </row>
    <row r="113" spans="2:38" ht="13.5" customHeight="1">
      <c r="B113" s="9"/>
      <c r="C113" s="21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88"/>
      <c r="AH113" s="96" t="s">
        <v>29</v>
      </c>
      <c r="AI113" s="106">
        <f>+COUNTIF(C114:AG115,"休")</f>
        <v>4</v>
      </c>
      <c r="AJ113" s="113" t="str">
        <f>IF(AI114&gt;0.285,"",IF(AI113&lt;AI110,"←計画日数が足りません",""))</f>
        <v/>
      </c>
    </row>
    <row r="114" spans="2:38" ht="13.5" customHeight="1">
      <c r="B114" s="10" t="s">
        <v>2</v>
      </c>
      <c r="C114" s="22"/>
      <c r="D114" s="35"/>
      <c r="E114" s="35"/>
      <c r="F114" s="35"/>
      <c r="G114" s="35" t="s">
        <v>57</v>
      </c>
      <c r="H114" s="35" t="s">
        <v>57</v>
      </c>
      <c r="I114" s="36"/>
      <c r="J114" s="35"/>
      <c r="K114" s="35"/>
      <c r="L114" s="35"/>
      <c r="M114" s="35"/>
      <c r="N114" s="35" t="s">
        <v>57</v>
      </c>
      <c r="O114" s="35" t="s">
        <v>57</v>
      </c>
      <c r="P114" s="36"/>
      <c r="Q114" s="35"/>
      <c r="R114" s="35"/>
      <c r="S114" s="35"/>
      <c r="T114" s="35"/>
      <c r="U114" s="35"/>
      <c r="V114" s="35"/>
      <c r="W114" s="36"/>
      <c r="X114" s="35"/>
      <c r="Y114" s="35"/>
      <c r="Z114" s="35"/>
      <c r="AA114" s="35"/>
      <c r="AB114" s="35"/>
      <c r="AC114" s="35"/>
      <c r="AD114" s="36"/>
      <c r="AE114" s="35"/>
      <c r="AF114" s="35"/>
      <c r="AG114" s="89"/>
      <c r="AH114" s="96" t="s">
        <v>30</v>
      </c>
      <c r="AI114" s="107">
        <f>+AI113/AI112</f>
        <v>0.22222222222222221</v>
      </c>
    </row>
    <row r="115" spans="2:38">
      <c r="B115" s="10"/>
      <c r="C115" s="22"/>
      <c r="D115" s="35"/>
      <c r="E115" s="35"/>
      <c r="F115" s="35"/>
      <c r="G115" s="35"/>
      <c r="H115" s="35"/>
      <c r="I115" s="36"/>
      <c r="J115" s="35"/>
      <c r="K115" s="35"/>
      <c r="L115" s="35"/>
      <c r="M115" s="35"/>
      <c r="N115" s="35"/>
      <c r="O115" s="35"/>
      <c r="P115" s="36"/>
      <c r="Q115" s="35"/>
      <c r="R115" s="35"/>
      <c r="S115" s="35"/>
      <c r="T115" s="35"/>
      <c r="U115" s="35"/>
      <c r="V115" s="35"/>
      <c r="W115" s="36"/>
      <c r="X115" s="35"/>
      <c r="Y115" s="35"/>
      <c r="Z115" s="35"/>
      <c r="AA115" s="35"/>
      <c r="AB115" s="35"/>
      <c r="AC115" s="35"/>
      <c r="AD115" s="36"/>
      <c r="AE115" s="35"/>
      <c r="AF115" s="35"/>
      <c r="AG115" s="89"/>
      <c r="AH115" s="96" t="s">
        <v>7</v>
      </c>
      <c r="AI115" s="106">
        <f>+COUNTA(C116:AG117)</f>
        <v>4</v>
      </c>
    </row>
    <row r="116" spans="2:38">
      <c r="B116" s="11" t="s">
        <v>17</v>
      </c>
      <c r="C116" s="23"/>
      <c r="D116" s="36"/>
      <c r="E116" s="36"/>
      <c r="F116" s="36"/>
      <c r="G116" s="36" t="s">
        <v>57</v>
      </c>
      <c r="H116" s="36" t="s">
        <v>57</v>
      </c>
      <c r="I116" s="44"/>
      <c r="J116" s="36"/>
      <c r="K116" s="36"/>
      <c r="L116" s="36"/>
      <c r="M116" s="36"/>
      <c r="N116" s="36" t="s">
        <v>57</v>
      </c>
      <c r="O116" s="36" t="s">
        <v>57</v>
      </c>
      <c r="P116" s="44"/>
      <c r="Q116" s="36"/>
      <c r="R116" s="36"/>
      <c r="S116" s="36"/>
      <c r="T116" s="36"/>
      <c r="U116" s="36"/>
      <c r="V116" s="36"/>
      <c r="W116" s="44"/>
      <c r="X116" s="36"/>
      <c r="Y116" s="36"/>
      <c r="Z116" s="36"/>
      <c r="AA116" s="36"/>
      <c r="AB116" s="36"/>
      <c r="AC116" s="36"/>
      <c r="AD116" s="44"/>
      <c r="AE116" s="36"/>
      <c r="AF116" s="36"/>
      <c r="AG116" s="90"/>
      <c r="AH116" s="97" t="s">
        <v>31</v>
      </c>
      <c r="AI116" s="108">
        <f>+AI115/AI112</f>
        <v>0.22222222222222221</v>
      </c>
      <c r="AL116" s="2">
        <f>+COUNTIF(C114:AG115,"休")</f>
        <v>4</v>
      </c>
    </row>
    <row r="117" spans="2:38">
      <c r="B117" s="12"/>
      <c r="C117" s="24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91"/>
      <c r="AH117" s="98" t="s">
        <v>6</v>
      </c>
      <c r="AI117" s="109" t="str">
        <f>IF(7&gt;AI112,"対象外",IF(OR(AI116&gt;=0.285,AI115&gt;=AI110),"OK","NG"))</f>
        <v>OK</v>
      </c>
      <c r="AJ117" s="113" t="str">
        <f>IF(AI117="対象外","←７日間に満たない期間は達成判定の対象外",IF(AI117="NG","←月単位未達成","←月単位達成"))</f>
        <v>←月単位達成</v>
      </c>
      <c r="AL117" s="114" t="str">
        <f>IF(7&gt;AI112,"対象外",IF(AL116&gt;=AI110,"OK","NG"))</f>
        <v>OK</v>
      </c>
    </row>
    <row r="118" spans="2:38" hidden="1">
      <c r="B118" s="13" t="s">
        <v>32</v>
      </c>
      <c r="C118" s="25">
        <f t="shared" ref="C118:AG118" si="63">IF(AND(DAY(C110)&gt;=22,DAY(C110)&lt;=28,C111="土"),1,0)</f>
        <v>0</v>
      </c>
      <c r="D118" s="25">
        <f t="shared" si="63"/>
        <v>0</v>
      </c>
      <c r="E118" s="25">
        <f t="shared" si="63"/>
        <v>0</v>
      </c>
      <c r="F118" s="25">
        <f t="shared" si="63"/>
        <v>0</v>
      </c>
      <c r="G118" s="25">
        <f t="shared" si="63"/>
        <v>0</v>
      </c>
      <c r="H118" s="25">
        <f t="shared" si="63"/>
        <v>0</v>
      </c>
      <c r="I118" s="25">
        <f t="shared" si="63"/>
        <v>0</v>
      </c>
      <c r="J118" s="25">
        <f t="shared" si="63"/>
        <v>0</v>
      </c>
      <c r="K118" s="25">
        <f t="shared" si="63"/>
        <v>0</v>
      </c>
      <c r="L118" s="25">
        <f t="shared" si="63"/>
        <v>0</v>
      </c>
      <c r="M118" s="25">
        <f t="shared" si="63"/>
        <v>0</v>
      </c>
      <c r="N118" s="25">
        <f t="shared" si="63"/>
        <v>0</v>
      </c>
      <c r="O118" s="25">
        <f t="shared" si="63"/>
        <v>0</v>
      </c>
      <c r="P118" s="25">
        <f t="shared" si="63"/>
        <v>0</v>
      </c>
      <c r="Q118" s="25">
        <f t="shared" si="63"/>
        <v>0</v>
      </c>
      <c r="R118" s="25">
        <f t="shared" si="63"/>
        <v>0</v>
      </c>
      <c r="S118" s="25">
        <f t="shared" si="63"/>
        <v>0</v>
      </c>
      <c r="T118" s="25">
        <f t="shared" si="63"/>
        <v>0</v>
      </c>
      <c r="U118" s="25" t="e">
        <f t="shared" si="63"/>
        <v>#VALUE!</v>
      </c>
      <c r="V118" s="25" t="e">
        <f t="shared" si="63"/>
        <v>#VALUE!</v>
      </c>
      <c r="W118" s="25" t="e">
        <f t="shared" si="63"/>
        <v>#VALUE!</v>
      </c>
      <c r="X118" s="25" t="e">
        <f t="shared" si="63"/>
        <v>#VALUE!</v>
      </c>
      <c r="Y118" s="25" t="e">
        <f t="shared" si="63"/>
        <v>#VALUE!</v>
      </c>
      <c r="Z118" s="25" t="e">
        <f t="shared" si="63"/>
        <v>#VALUE!</v>
      </c>
      <c r="AA118" s="25" t="e">
        <f t="shared" si="63"/>
        <v>#VALUE!</v>
      </c>
      <c r="AB118" s="25" t="e">
        <f t="shared" si="63"/>
        <v>#VALUE!</v>
      </c>
      <c r="AC118" s="25" t="e">
        <f t="shared" si="63"/>
        <v>#VALUE!</v>
      </c>
      <c r="AD118" s="25" t="e">
        <f t="shared" si="63"/>
        <v>#VALUE!</v>
      </c>
      <c r="AE118" s="25" t="e">
        <f t="shared" si="63"/>
        <v>#VALUE!</v>
      </c>
      <c r="AF118" s="25" t="e">
        <f t="shared" si="63"/>
        <v>#VALUE!</v>
      </c>
      <c r="AG118" s="25" t="e">
        <f t="shared" si="63"/>
        <v>#VALUE!</v>
      </c>
      <c r="AH118" s="99" t="s">
        <v>34</v>
      </c>
      <c r="AI118" s="110">
        <f t="shared" ref="AI118:AI125" si="64">_xlfn.AGGREGATE(9,6,C118:AG118)</f>
        <v>0</v>
      </c>
      <c r="AJ118" s="113"/>
    </row>
    <row r="119" spans="2:38" hidden="1">
      <c r="B119" s="13" t="s">
        <v>13</v>
      </c>
      <c r="C119" s="26">
        <f t="shared" ref="C119:AG119" si="65">IF(AND(DAY(C110)&gt;=22,DAY(C110)&lt;=28,C111="土",OR(C116="休",C116="雨")),1,0)</f>
        <v>0</v>
      </c>
      <c r="D119" s="26">
        <f t="shared" si="65"/>
        <v>0</v>
      </c>
      <c r="E119" s="26">
        <f t="shared" si="65"/>
        <v>0</v>
      </c>
      <c r="F119" s="26">
        <f t="shared" si="65"/>
        <v>0</v>
      </c>
      <c r="G119" s="26">
        <f t="shared" si="65"/>
        <v>0</v>
      </c>
      <c r="H119" s="26">
        <f t="shared" si="65"/>
        <v>0</v>
      </c>
      <c r="I119" s="26">
        <f t="shared" si="65"/>
        <v>0</v>
      </c>
      <c r="J119" s="26">
        <f t="shared" si="65"/>
        <v>0</v>
      </c>
      <c r="K119" s="26">
        <f t="shared" si="65"/>
        <v>0</v>
      </c>
      <c r="L119" s="26">
        <f t="shared" si="65"/>
        <v>0</v>
      </c>
      <c r="M119" s="26">
        <f t="shared" si="65"/>
        <v>0</v>
      </c>
      <c r="N119" s="26">
        <f t="shared" si="65"/>
        <v>0</v>
      </c>
      <c r="O119" s="26">
        <f t="shared" si="65"/>
        <v>0</v>
      </c>
      <c r="P119" s="26">
        <f t="shared" si="65"/>
        <v>0</v>
      </c>
      <c r="Q119" s="26">
        <f t="shared" si="65"/>
        <v>0</v>
      </c>
      <c r="R119" s="26">
        <f t="shared" si="65"/>
        <v>0</v>
      </c>
      <c r="S119" s="26">
        <f t="shared" si="65"/>
        <v>0</v>
      </c>
      <c r="T119" s="26">
        <f t="shared" si="65"/>
        <v>0</v>
      </c>
      <c r="U119" s="26" t="e">
        <f t="shared" si="65"/>
        <v>#VALUE!</v>
      </c>
      <c r="V119" s="26" t="e">
        <f t="shared" si="65"/>
        <v>#VALUE!</v>
      </c>
      <c r="W119" s="26" t="e">
        <f t="shared" si="65"/>
        <v>#VALUE!</v>
      </c>
      <c r="X119" s="26" t="e">
        <f t="shared" si="65"/>
        <v>#VALUE!</v>
      </c>
      <c r="Y119" s="26" t="e">
        <f t="shared" si="65"/>
        <v>#VALUE!</v>
      </c>
      <c r="Z119" s="26" t="e">
        <f t="shared" si="65"/>
        <v>#VALUE!</v>
      </c>
      <c r="AA119" s="26" t="e">
        <f t="shared" si="65"/>
        <v>#VALUE!</v>
      </c>
      <c r="AB119" s="26" t="e">
        <f t="shared" si="65"/>
        <v>#VALUE!</v>
      </c>
      <c r="AC119" s="26" t="e">
        <f t="shared" si="65"/>
        <v>#VALUE!</v>
      </c>
      <c r="AD119" s="26" t="e">
        <f t="shared" si="65"/>
        <v>#VALUE!</v>
      </c>
      <c r="AE119" s="26" t="e">
        <f t="shared" si="65"/>
        <v>#VALUE!</v>
      </c>
      <c r="AF119" s="26" t="e">
        <f t="shared" si="65"/>
        <v>#VALUE!</v>
      </c>
      <c r="AG119" s="26" t="e">
        <f t="shared" si="65"/>
        <v>#VALUE!</v>
      </c>
      <c r="AH119" s="99" t="s">
        <v>35</v>
      </c>
      <c r="AI119" s="110">
        <f t="shared" si="64"/>
        <v>0</v>
      </c>
      <c r="AJ119" s="113"/>
    </row>
    <row r="120" spans="2:38" hidden="1">
      <c r="B120" s="13" t="s">
        <v>37</v>
      </c>
      <c r="C120" s="25">
        <f t="shared" ref="C120:AG120" si="66">IF(AND(DAY(C110)&gt;=8,DAY(C110)&lt;=14,C111="土"),1,0)</f>
        <v>0</v>
      </c>
      <c r="D120" s="25">
        <f t="shared" si="66"/>
        <v>0</v>
      </c>
      <c r="E120" s="25">
        <f t="shared" si="66"/>
        <v>0</v>
      </c>
      <c r="F120" s="25">
        <f t="shared" si="66"/>
        <v>0</v>
      </c>
      <c r="G120" s="25">
        <f t="shared" si="66"/>
        <v>0</v>
      </c>
      <c r="H120" s="25">
        <f t="shared" si="66"/>
        <v>0</v>
      </c>
      <c r="I120" s="25">
        <f t="shared" si="66"/>
        <v>0</v>
      </c>
      <c r="J120" s="25">
        <f t="shared" si="66"/>
        <v>0</v>
      </c>
      <c r="K120" s="25">
        <f t="shared" si="66"/>
        <v>0</v>
      </c>
      <c r="L120" s="25">
        <f t="shared" si="66"/>
        <v>0</v>
      </c>
      <c r="M120" s="25">
        <f t="shared" si="66"/>
        <v>0</v>
      </c>
      <c r="N120" s="25">
        <f t="shared" si="66"/>
        <v>1</v>
      </c>
      <c r="O120" s="25">
        <f t="shared" si="66"/>
        <v>0</v>
      </c>
      <c r="P120" s="25">
        <f t="shared" si="66"/>
        <v>0</v>
      </c>
      <c r="Q120" s="25">
        <f t="shared" si="66"/>
        <v>0</v>
      </c>
      <c r="R120" s="25">
        <f t="shared" si="66"/>
        <v>0</v>
      </c>
      <c r="S120" s="25">
        <f t="shared" si="66"/>
        <v>0</v>
      </c>
      <c r="T120" s="25">
        <f t="shared" si="66"/>
        <v>0</v>
      </c>
      <c r="U120" s="25" t="e">
        <f t="shared" si="66"/>
        <v>#VALUE!</v>
      </c>
      <c r="V120" s="25" t="e">
        <f t="shared" si="66"/>
        <v>#VALUE!</v>
      </c>
      <c r="W120" s="25" t="e">
        <f t="shared" si="66"/>
        <v>#VALUE!</v>
      </c>
      <c r="X120" s="25" t="e">
        <f t="shared" si="66"/>
        <v>#VALUE!</v>
      </c>
      <c r="Y120" s="25" t="e">
        <f t="shared" si="66"/>
        <v>#VALUE!</v>
      </c>
      <c r="Z120" s="25" t="e">
        <f t="shared" si="66"/>
        <v>#VALUE!</v>
      </c>
      <c r="AA120" s="25" t="e">
        <f t="shared" si="66"/>
        <v>#VALUE!</v>
      </c>
      <c r="AB120" s="25" t="e">
        <f t="shared" si="66"/>
        <v>#VALUE!</v>
      </c>
      <c r="AC120" s="25" t="e">
        <f t="shared" si="66"/>
        <v>#VALUE!</v>
      </c>
      <c r="AD120" s="25" t="e">
        <f t="shared" si="66"/>
        <v>#VALUE!</v>
      </c>
      <c r="AE120" s="25" t="e">
        <f t="shared" si="66"/>
        <v>#VALUE!</v>
      </c>
      <c r="AF120" s="25" t="e">
        <f t="shared" si="66"/>
        <v>#VALUE!</v>
      </c>
      <c r="AG120" s="25" t="e">
        <f t="shared" si="66"/>
        <v>#VALUE!</v>
      </c>
      <c r="AH120" s="99" t="s">
        <v>34</v>
      </c>
      <c r="AI120" s="110">
        <f t="shared" si="64"/>
        <v>1</v>
      </c>
      <c r="AJ120" s="113"/>
    </row>
    <row r="121" spans="2:38" hidden="1">
      <c r="B121" s="13" t="s">
        <v>38</v>
      </c>
      <c r="C121" s="26">
        <f t="shared" ref="C121:AG121" si="67">IF(AND(DAY(C110)&gt;=8,DAY(C110)&lt;=14,C111="土",OR(C116="休",C116="雨")),1,0)</f>
        <v>0</v>
      </c>
      <c r="D121" s="26">
        <f t="shared" si="67"/>
        <v>0</v>
      </c>
      <c r="E121" s="26">
        <f t="shared" si="67"/>
        <v>0</v>
      </c>
      <c r="F121" s="26">
        <f t="shared" si="67"/>
        <v>0</v>
      </c>
      <c r="G121" s="26">
        <f t="shared" si="67"/>
        <v>0</v>
      </c>
      <c r="H121" s="26">
        <f t="shared" si="67"/>
        <v>0</v>
      </c>
      <c r="I121" s="26">
        <f t="shared" si="67"/>
        <v>0</v>
      </c>
      <c r="J121" s="26">
        <f t="shared" si="67"/>
        <v>0</v>
      </c>
      <c r="K121" s="26">
        <f t="shared" si="67"/>
        <v>0</v>
      </c>
      <c r="L121" s="26">
        <f t="shared" si="67"/>
        <v>0</v>
      </c>
      <c r="M121" s="26">
        <f t="shared" si="67"/>
        <v>0</v>
      </c>
      <c r="N121" s="26">
        <f t="shared" si="67"/>
        <v>1</v>
      </c>
      <c r="O121" s="26">
        <f t="shared" si="67"/>
        <v>0</v>
      </c>
      <c r="P121" s="26">
        <f t="shared" si="67"/>
        <v>0</v>
      </c>
      <c r="Q121" s="26">
        <f t="shared" si="67"/>
        <v>0</v>
      </c>
      <c r="R121" s="26">
        <f t="shared" si="67"/>
        <v>0</v>
      </c>
      <c r="S121" s="26">
        <f t="shared" si="67"/>
        <v>0</v>
      </c>
      <c r="T121" s="26">
        <f t="shared" si="67"/>
        <v>0</v>
      </c>
      <c r="U121" s="26" t="e">
        <f t="shared" si="67"/>
        <v>#VALUE!</v>
      </c>
      <c r="V121" s="26" t="e">
        <f t="shared" si="67"/>
        <v>#VALUE!</v>
      </c>
      <c r="W121" s="26" t="e">
        <f t="shared" si="67"/>
        <v>#VALUE!</v>
      </c>
      <c r="X121" s="26" t="e">
        <f t="shared" si="67"/>
        <v>#VALUE!</v>
      </c>
      <c r="Y121" s="26" t="e">
        <f t="shared" si="67"/>
        <v>#VALUE!</v>
      </c>
      <c r="Z121" s="26" t="e">
        <f t="shared" si="67"/>
        <v>#VALUE!</v>
      </c>
      <c r="AA121" s="26" t="e">
        <f t="shared" si="67"/>
        <v>#VALUE!</v>
      </c>
      <c r="AB121" s="26" t="e">
        <f t="shared" si="67"/>
        <v>#VALUE!</v>
      </c>
      <c r="AC121" s="26" t="e">
        <f t="shared" si="67"/>
        <v>#VALUE!</v>
      </c>
      <c r="AD121" s="26" t="e">
        <f t="shared" si="67"/>
        <v>#VALUE!</v>
      </c>
      <c r="AE121" s="26" t="e">
        <f t="shared" si="67"/>
        <v>#VALUE!</v>
      </c>
      <c r="AF121" s="26" t="e">
        <f t="shared" si="67"/>
        <v>#VALUE!</v>
      </c>
      <c r="AG121" s="26" t="e">
        <f t="shared" si="67"/>
        <v>#VALUE!</v>
      </c>
      <c r="AH121" s="99" t="s">
        <v>35</v>
      </c>
      <c r="AI121" s="110">
        <f t="shared" si="64"/>
        <v>1</v>
      </c>
      <c r="AJ121" s="113"/>
    </row>
    <row r="122" spans="2:38" hidden="1">
      <c r="B122" s="13" t="s">
        <v>33</v>
      </c>
      <c r="C122" s="25">
        <f t="shared" ref="C122:AG122" si="68">IF(AND(DAY(C110)&gt;=22,DAY(C110)&lt;=28,C111="日"),1,0)</f>
        <v>0</v>
      </c>
      <c r="D122" s="25">
        <f t="shared" si="68"/>
        <v>0</v>
      </c>
      <c r="E122" s="25">
        <f t="shared" si="68"/>
        <v>0</v>
      </c>
      <c r="F122" s="25">
        <f t="shared" si="68"/>
        <v>0</v>
      </c>
      <c r="G122" s="25">
        <f t="shared" si="68"/>
        <v>0</v>
      </c>
      <c r="H122" s="25">
        <f t="shared" si="68"/>
        <v>0</v>
      </c>
      <c r="I122" s="25">
        <f t="shared" si="68"/>
        <v>0</v>
      </c>
      <c r="J122" s="25">
        <f t="shared" si="68"/>
        <v>0</v>
      </c>
      <c r="K122" s="25">
        <f t="shared" si="68"/>
        <v>0</v>
      </c>
      <c r="L122" s="25">
        <f t="shared" si="68"/>
        <v>0</v>
      </c>
      <c r="M122" s="25">
        <f t="shared" si="68"/>
        <v>0</v>
      </c>
      <c r="N122" s="25">
        <f t="shared" si="68"/>
        <v>0</v>
      </c>
      <c r="O122" s="25">
        <f t="shared" si="68"/>
        <v>0</v>
      </c>
      <c r="P122" s="25">
        <f t="shared" si="68"/>
        <v>0</v>
      </c>
      <c r="Q122" s="25">
        <f t="shared" si="68"/>
        <v>0</v>
      </c>
      <c r="R122" s="25">
        <f t="shared" si="68"/>
        <v>0</v>
      </c>
      <c r="S122" s="25">
        <f t="shared" si="68"/>
        <v>0</v>
      </c>
      <c r="T122" s="25">
        <f t="shared" si="68"/>
        <v>0</v>
      </c>
      <c r="U122" s="25" t="e">
        <f t="shared" si="68"/>
        <v>#VALUE!</v>
      </c>
      <c r="V122" s="25" t="e">
        <f t="shared" si="68"/>
        <v>#VALUE!</v>
      </c>
      <c r="W122" s="25" t="e">
        <f t="shared" si="68"/>
        <v>#VALUE!</v>
      </c>
      <c r="X122" s="25" t="e">
        <f t="shared" si="68"/>
        <v>#VALUE!</v>
      </c>
      <c r="Y122" s="25" t="e">
        <f t="shared" si="68"/>
        <v>#VALUE!</v>
      </c>
      <c r="Z122" s="25" t="e">
        <f t="shared" si="68"/>
        <v>#VALUE!</v>
      </c>
      <c r="AA122" s="25" t="e">
        <f t="shared" si="68"/>
        <v>#VALUE!</v>
      </c>
      <c r="AB122" s="25" t="e">
        <f t="shared" si="68"/>
        <v>#VALUE!</v>
      </c>
      <c r="AC122" s="25" t="e">
        <f t="shared" si="68"/>
        <v>#VALUE!</v>
      </c>
      <c r="AD122" s="25" t="e">
        <f t="shared" si="68"/>
        <v>#VALUE!</v>
      </c>
      <c r="AE122" s="25" t="e">
        <f t="shared" si="68"/>
        <v>#VALUE!</v>
      </c>
      <c r="AF122" s="25" t="e">
        <f t="shared" si="68"/>
        <v>#VALUE!</v>
      </c>
      <c r="AG122" s="25" t="e">
        <f t="shared" si="68"/>
        <v>#VALUE!</v>
      </c>
      <c r="AH122" s="99" t="s">
        <v>34</v>
      </c>
      <c r="AI122" s="110">
        <f t="shared" si="64"/>
        <v>0</v>
      </c>
      <c r="AJ122" s="113"/>
    </row>
    <row r="123" spans="2:38" hidden="1">
      <c r="B123" s="13" t="s">
        <v>39</v>
      </c>
      <c r="C123" s="26">
        <f t="shared" ref="C123:AG123" si="69">IF(AND(DAY(C110)&gt;=22,DAY(C110)&lt;=28,C111="日",OR(C116="休",C116="雨")),1,0)</f>
        <v>0</v>
      </c>
      <c r="D123" s="26">
        <f t="shared" si="69"/>
        <v>0</v>
      </c>
      <c r="E123" s="26">
        <f t="shared" si="69"/>
        <v>0</v>
      </c>
      <c r="F123" s="26">
        <f t="shared" si="69"/>
        <v>0</v>
      </c>
      <c r="G123" s="26">
        <f t="shared" si="69"/>
        <v>0</v>
      </c>
      <c r="H123" s="26">
        <f t="shared" si="69"/>
        <v>0</v>
      </c>
      <c r="I123" s="26">
        <f t="shared" si="69"/>
        <v>0</v>
      </c>
      <c r="J123" s="26">
        <f t="shared" si="69"/>
        <v>0</v>
      </c>
      <c r="K123" s="26">
        <f t="shared" si="69"/>
        <v>0</v>
      </c>
      <c r="L123" s="26">
        <f t="shared" si="69"/>
        <v>0</v>
      </c>
      <c r="M123" s="26">
        <f t="shared" si="69"/>
        <v>0</v>
      </c>
      <c r="N123" s="26">
        <f t="shared" si="69"/>
        <v>0</v>
      </c>
      <c r="O123" s="26">
        <f t="shared" si="69"/>
        <v>0</v>
      </c>
      <c r="P123" s="26">
        <f t="shared" si="69"/>
        <v>0</v>
      </c>
      <c r="Q123" s="26">
        <f t="shared" si="69"/>
        <v>0</v>
      </c>
      <c r="R123" s="26">
        <f t="shared" si="69"/>
        <v>0</v>
      </c>
      <c r="S123" s="26">
        <f t="shared" si="69"/>
        <v>0</v>
      </c>
      <c r="T123" s="26">
        <f t="shared" si="69"/>
        <v>0</v>
      </c>
      <c r="U123" s="26" t="e">
        <f t="shared" si="69"/>
        <v>#VALUE!</v>
      </c>
      <c r="V123" s="26" t="e">
        <f t="shared" si="69"/>
        <v>#VALUE!</v>
      </c>
      <c r="W123" s="26" t="e">
        <f t="shared" si="69"/>
        <v>#VALUE!</v>
      </c>
      <c r="X123" s="26" t="e">
        <f t="shared" si="69"/>
        <v>#VALUE!</v>
      </c>
      <c r="Y123" s="26" t="e">
        <f t="shared" si="69"/>
        <v>#VALUE!</v>
      </c>
      <c r="Z123" s="26" t="e">
        <f t="shared" si="69"/>
        <v>#VALUE!</v>
      </c>
      <c r="AA123" s="26" t="e">
        <f t="shared" si="69"/>
        <v>#VALUE!</v>
      </c>
      <c r="AB123" s="26" t="e">
        <f t="shared" si="69"/>
        <v>#VALUE!</v>
      </c>
      <c r="AC123" s="26" t="e">
        <f t="shared" si="69"/>
        <v>#VALUE!</v>
      </c>
      <c r="AD123" s="26" t="e">
        <f t="shared" si="69"/>
        <v>#VALUE!</v>
      </c>
      <c r="AE123" s="26" t="e">
        <f t="shared" si="69"/>
        <v>#VALUE!</v>
      </c>
      <c r="AF123" s="26" t="e">
        <f t="shared" si="69"/>
        <v>#VALUE!</v>
      </c>
      <c r="AG123" s="26" t="e">
        <f t="shared" si="69"/>
        <v>#VALUE!</v>
      </c>
      <c r="AH123" s="99" t="s">
        <v>35</v>
      </c>
      <c r="AI123" s="110">
        <f t="shared" si="64"/>
        <v>0</v>
      </c>
      <c r="AJ123" s="113"/>
    </row>
    <row r="124" spans="2:38" hidden="1">
      <c r="B124" s="13" t="s">
        <v>40</v>
      </c>
      <c r="C124" s="25">
        <f t="shared" ref="C124:AG124" si="70">IF(AND(DAY(C110)&gt;=8,DAY(C110)&lt;=14,C111="日"),1,0)</f>
        <v>0</v>
      </c>
      <c r="D124" s="25">
        <f t="shared" si="70"/>
        <v>0</v>
      </c>
      <c r="E124" s="25">
        <f t="shared" si="70"/>
        <v>0</v>
      </c>
      <c r="F124" s="25">
        <f t="shared" si="70"/>
        <v>0</v>
      </c>
      <c r="G124" s="25">
        <f t="shared" si="70"/>
        <v>0</v>
      </c>
      <c r="H124" s="25">
        <f t="shared" si="70"/>
        <v>0</v>
      </c>
      <c r="I124" s="25">
        <f t="shared" si="70"/>
        <v>0</v>
      </c>
      <c r="J124" s="25">
        <f t="shared" si="70"/>
        <v>0</v>
      </c>
      <c r="K124" s="25">
        <f t="shared" si="70"/>
        <v>0</v>
      </c>
      <c r="L124" s="25">
        <f t="shared" si="70"/>
        <v>0</v>
      </c>
      <c r="M124" s="25">
        <f t="shared" si="70"/>
        <v>0</v>
      </c>
      <c r="N124" s="25">
        <f t="shared" si="70"/>
        <v>0</v>
      </c>
      <c r="O124" s="25">
        <f t="shared" si="70"/>
        <v>1</v>
      </c>
      <c r="P124" s="25">
        <f t="shared" si="70"/>
        <v>0</v>
      </c>
      <c r="Q124" s="25">
        <f t="shared" si="70"/>
        <v>0</v>
      </c>
      <c r="R124" s="25">
        <f t="shared" si="70"/>
        <v>0</v>
      </c>
      <c r="S124" s="25">
        <f t="shared" si="70"/>
        <v>0</v>
      </c>
      <c r="T124" s="25">
        <f t="shared" si="70"/>
        <v>0</v>
      </c>
      <c r="U124" s="25" t="e">
        <f t="shared" si="70"/>
        <v>#VALUE!</v>
      </c>
      <c r="V124" s="25" t="e">
        <f t="shared" si="70"/>
        <v>#VALUE!</v>
      </c>
      <c r="W124" s="25" t="e">
        <f t="shared" si="70"/>
        <v>#VALUE!</v>
      </c>
      <c r="X124" s="25" t="e">
        <f t="shared" si="70"/>
        <v>#VALUE!</v>
      </c>
      <c r="Y124" s="25" t="e">
        <f t="shared" si="70"/>
        <v>#VALUE!</v>
      </c>
      <c r="Z124" s="25" t="e">
        <f t="shared" si="70"/>
        <v>#VALUE!</v>
      </c>
      <c r="AA124" s="25" t="e">
        <f t="shared" si="70"/>
        <v>#VALUE!</v>
      </c>
      <c r="AB124" s="25" t="e">
        <f t="shared" si="70"/>
        <v>#VALUE!</v>
      </c>
      <c r="AC124" s="25" t="e">
        <f t="shared" si="70"/>
        <v>#VALUE!</v>
      </c>
      <c r="AD124" s="25" t="e">
        <f t="shared" si="70"/>
        <v>#VALUE!</v>
      </c>
      <c r="AE124" s="25" t="e">
        <f t="shared" si="70"/>
        <v>#VALUE!</v>
      </c>
      <c r="AF124" s="25" t="e">
        <f t="shared" si="70"/>
        <v>#VALUE!</v>
      </c>
      <c r="AG124" s="25" t="e">
        <f t="shared" si="70"/>
        <v>#VALUE!</v>
      </c>
      <c r="AH124" s="99" t="s">
        <v>34</v>
      </c>
      <c r="AI124" s="110">
        <f t="shared" si="64"/>
        <v>1</v>
      </c>
      <c r="AJ124" s="113"/>
    </row>
    <row r="125" spans="2:38" hidden="1">
      <c r="B125" s="13" t="s">
        <v>41</v>
      </c>
      <c r="C125" s="26">
        <f t="shared" ref="C125:AG125" si="71">IF(AND(DAY(C110)&gt;=8,DAY(C110)&lt;=14,C111="日",OR(C116="休",C116="雨")),1,0)</f>
        <v>0</v>
      </c>
      <c r="D125" s="26">
        <f t="shared" si="71"/>
        <v>0</v>
      </c>
      <c r="E125" s="26">
        <f t="shared" si="71"/>
        <v>0</v>
      </c>
      <c r="F125" s="26">
        <f t="shared" si="71"/>
        <v>0</v>
      </c>
      <c r="G125" s="26">
        <f t="shared" si="71"/>
        <v>0</v>
      </c>
      <c r="H125" s="26">
        <f t="shared" si="71"/>
        <v>0</v>
      </c>
      <c r="I125" s="26">
        <f t="shared" si="71"/>
        <v>0</v>
      </c>
      <c r="J125" s="26">
        <f t="shared" si="71"/>
        <v>0</v>
      </c>
      <c r="K125" s="26">
        <f t="shared" si="71"/>
        <v>0</v>
      </c>
      <c r="L125" s="26">
        <f t="shared" si="71"/>
        <v>0</v>
      </c>
      <c r="M125" s="26">
        <f t="shared" si="71"/>
        <v>0</v>
      </c>
      <c r="N125" s="26">
        <f t="shared" si="71"/>
        <v>0</v>
      </c>
      <c r="O125" s="26">
        <f t="shared" si="71"/>
        <v>1</v>
      </c>
      <c r="P125" s="26">
        <f t="shared" si="71"/>
        <v>0</v>
      </c>
      <c r="Q125" s="26">
        <f t="shared" si="71"/>
        <v>0</v>
      </c>
      <c r="R125" s="26">
        <f t="shared" si="71"/>
        <v>0</v>
      </c>
      <c r="S125" s="26">
        <f t="shared" si="71"/>
        <v>0</v>
      </c>
      <c r="T125" s="26">
        <f t="shared" si="71"/>
        <v>0</v>
      </c>
      <c r="U125" s="26" t="e">
        <f t="shared" si="71"/>
        <v>#VALUE!</v>
      </c>
      <c r="V125" s="26" t="e">
        <f t="shared" si="71"/>
        <v>#VALUE!</v>
      </c>
      <c r="W125" s="26" t="e">
        <f t="shared" si="71"/>
        <v>#VALUE!</v>
      </c>
      <c r="X125" s="26" t="e">
        <f t="shared" si="71"/>
        <v>#VALUE!</v>
      </c>
      <c r="Y125" s="26" t="e">
        <f t="shared" si="71"/>
        <v>#VALUE!</v>
      </c>
      <c r="Z125" s="26" t="e">
        <f t="shared" si="71"/>
        <v>#VALUE!</v>
      </c>
      <c r="AA125" s="26" t="e">
        <f t="shared" si="71"/>
        <v>#VALUE!</v>
      </c>
      <c r="AB125" s="26" t="e">
        <f t="shared" si="71"/>
        <v>#VALUE!</v>
      </c>
      <c r="AC125" s="26" t="e">
        <f t="shared" si="71"/>
        <v>#VALUE!</v>
      </c>
      <c r="AD125" s="26" t="e">
        <f t="shared" si="71"/>
        <v>#VALUE!</v>
      </c>
      <c r="AE125" s="26" t="e">
        <f t="shared" si="71"/>
        <v>#VALUE!</v>
      </c>
      <c r="AF125" s="26" t="e">
        <f t="shared" si="71"/>
        <v>#VALUE!</v>
      </c>
      <c r="AG125" s="26" t="e">
        <f t="shared" si="71"/>
        <v>#VALUE!</v>
      </c>
      <c r="AH125" s="99" t="s">
        <v>35</v>
      </c>
      <c r="AI125" s="110">
        <f t="shared" si="64"/>
        <v>1</v>
      </c>
      <c r="AJ125" s="113"/>
    </row>
    <row r="127" spans="2:38">
      <c r="C127" s="2" t="e">
        <f>YEAR(C130)</f>
        <v>#VALUE!</v>
      </c>
      <c r="D127" s="2" t="e">
        <f>MONTH(C130)</f>
        <v>#VALUE!</v>
      </c>
    </row>
    <row r="128" spans="2:38">
      <c r="B128" s="14" t="s">
        <v>1</v>
      </c>
      <c r="C128" s="28" t="str">
        <f>C130</f>
        <v/>
      </c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03"/>
    </row>
    <row r="129" spans="2:38" hidden="1">
      <c r="B129" s="15"/>
      <c r="C129" s="29" t="e">
        <f>DATE($C127,$D127,1)</f>
        <v>#VALUE!</v>
      </c>
      <c r="D129" s="29" t="e">
        <f t="shared" ref="D129:AG129" si="72">C129+1</f>
        <v>#VALUE!</v>
      </c>
      <c r="E129" s="29" t="e">
        <f t="shared" si="72"/>
        <v>#VALUE!</v>
      </c>
      <c r="F129" s="29" t="e">
        <f t="shared" si="72"/>
        <v>#VALUE!</v>
      </c>
      <c r="G129" s="29" t="e">
        <f t="shared" si="72"/>
        <v>#VALUE!</v>
      </c>
      <c r="H129" s="29" t="e">
        <f t="shared" si="72"/>
        <v>#VALUE!</v>
      </c>
      <c r="I129" s="29" t="e">
        <f t="shared" si="72"/>
        <v>#VALUE!</v>
      </c>
      <c r="J129" s="29" t="e">
        <f t="shared" si="72"/>
        <v>#VALUE!</v>
      </c>
      <c r="K129" s="29" t="e">
        <f t="shared" si="72"/>
        <v>#VALUE!</v>
      </c>
      <c r="L129" s="29" t="e">
        <f t="shared" si="72"/>
        <v>#VALUE!</v>
      </c>
      <c r="M129" s="29" t="e">
        <f t="shared" si="72"/>
        <v>#VALUE!</v>
      </c>
      <c r="N129" s="29" t="e">
        <f t="shared" si="72"/>
        <v>#VALUE!</v>
      </c>
      <c r="O129" s="29" t="e">
        <f t="shared" si="72"/>
        <v>#VALUE!</v>
      </c>
      <c r="P129" s="29" t="e">
        <f t="shared" si="72"/>
        <v>#VALUE!</v>
      </c>
      <c r="Q129" s="29" t="e">
        <f t="shared" si="72"/>
        <v>#VALUE!</v>
      </c>
      <c r="R129" s="29" t="e">
        <f t="shared" si="72"/>
        <v>#VALUE!</v>
      </c>
      <c r="S129" s="29" t="e">
        <f t="shared" si="72"/>
        <v>#VALUE!</v>
      </c>
      <c r="T129" s="29" t="e">
        <f t="shared" si="72"/>
        <v>#VALUE!</v>
      </c>
      <c r="U129" s="29" t="e">
        <f t="shared" si="72"/>
        <v>#VALUE!</v>
      </c>
      <c r="V129" s="29" t="e">
        <f t="shared" si="72"/>
        <v>#VALUE!</v>
      </c>
      <c r="W129" s="29" t="e">
        <f t="shared" si="72"/>
        <v>#VALUE!</v>
      </c>
      <c r="X129" s="29" t="e">
        <f t="shared" si="72"/>
        <v>#VALUE!</v>
      </c>
      <c r="Y129" s="29" t="e">
        <f t="shared" si="72"/>
        <v>#VALUE!</v>
      </c>
      <c r="Z129" s="29" t="e">
        <f t="shared" si="72"/>
        <v>#VALUE!</v>
      </c>
      <c r="AA129" s="29" t="e">
        <f t="shared" si="72"/>
        <v>#VALUE!</v>
      </c>
      <c r="AB129" s="29" t="e">
        <f t="shared" si="72"/>
        <v>#VALUE!</v>
      </c>
      <c r="AC129" s="29" t="e">
        <f t="shared" si="72"/>
        <v>#VALUE!</v>
      </c>
      <c r="AD129" s="29" t="e">
        <f t="shared" si="72"/>
        <v>#VALUE!</v>
      </c>
      <c r="AE129" s="29" t="e">
        <f t="shared" si="72"/>
        <v>#VALUE!</v>
      </c>
      <c r="AF129" s="29" t="e">
        <f t="shared" si="72"/>
        <v>#VALUE!</v>
      </c>
      <c r="AG129" s="29" t="e">
        <f t="shared" si="72"/>
        <v>#VALUE!</v>
      </c>
      <c r="AH129" s="100"/>
      <c r="AI129" s="111"/>
    </row>
    <row r="130" spans="2:38">
      <c r="B130" s="16" t="s">
        <v>24</v>
      </c>
      <c r="C130" s="30" t="str">
        <f>IF(EDATE(C109,1)&gt;$G$5,"",EDATE(C109,1))</f>
        <v/>
      </c>
      <c r="D130" s="29" t="e">
        <f t="shared" ref="D130:AG130" si="73">IF(D129&gt;$G$5,"",IF(C130=EOMONTH(DATE($C127,$D127,1),0),"",IF(C130="","",C130+1)))</f>
        <v>#VALUE!</v>
      </c>
      <c r="E130" s="29" t="e">
        <f t="shared" si="73"/>
        <v>#VALUE!</v>
      </c>
      <c r="F130" s="29" t="e">
        <f t="shared" si="73"/>
        <v>#VALUE!</v>
      </c>
      <c r="G130" s="29" t="e">
        <f t="shared" si="73"/>
        <v>#VALUE!</v>
      </c>
      <c r="H130" s="29" t="e">
        <f t="shared" si="73"/>
        <v>#VALUE!</v>
      </c>
      <c r="I130" s="29" t="e">
        <f t="shared" si="73"/>
        <v>#VALUE!</v>
      </c>
      <c r="J130" s="29" t="e">
        <f t="shared" si="73"/>
        <v>#VALUE!</v>
      </c>
      <c r="K130" s="29" t="e">
        <f t="shared" si="73"/>
        <v>#VALUE!</v>
      </c>
      <c r="L130" s="29" t="e">
        <f t="shared" si="73"/>
        <v>#VALUE!</v>
      </c>
      <c r="M130" s="29" t="e">
        <f t="shared" si="73"/>
        <v>#VALUE!</v>
      </c>
      <c r="N130" s="29" t="e">
        <f t="shared" si="73"/>
        <v>#VALUE!</v>
      </c>
      <c r="O130" s="29" t="e">
        <f t="shared" si="73"/>
        <v>#VALUE!</v>
      </c>
      <c r="P130" s="29" t="e">
        <f t="shared" si="73"/>
        <v>#VALUE!</v>
      </c>
      <c r="Q130" s="29" t="e">
        <f t="shared" si="73"/>
        <v>#VALUE!</v>
      </c>
      <c r="R130" s="29" t="e">
        <f t="shared" si="73"/>
        <v>#VALUE!</v>
      </c>
      <c r="S130" s="29" t="e">
        <f t="shared" si="73"/>
        <v>#VALUE!</v>
      </c>
      <c r="T130" s="29" t="e">
        <f t="shared" si="73"/>
        <v>#VALUE!</v>
      </c>
      <c r="U130" s="29" t="e">
        <f t="shared" si="73"/>
        <v>#VALUE!</v>
      </c>
      <c r="V130" s="29" t="e">
        <f t="shared" si="73"/>
        <v>#VALUE!</v>
      </c>
      <c r="W130" s="29" t="e">
        <f t="shared" si="73"/>
        <v>#VALUE!</v>
      </c>
      <c r="X130" s="29" t="e">
        <f t="shared" si="73"/>
        <v>#VALUE!</v>
      </c>
      <c r="Y130" s="29" t="e">
        <f t="shared" si="73"/>
        <v>#VALUE!</v>
      </c>
      <c r="Z130" s="29" t="e">
        <f t="shared" si="73"/>
        <v>#VALUE!</v>
      </c>
      <c r="AA130" s="29" t="e">
        <f t="shared" si="73"/>
        <v>#VALUE!</v>
      </c>
      <c r="AB130" s="29" t="e">
        <f t="shared" si="73"/>
        <v>#VALUE!</v>
      </c>
      <c r="AC130" s="29" t="e">
        <f t="shared" si="73"/>
        <v>#VALUE!</v>
      </c>
      <c r="AD130" s="29" t="e">
        <f t="shared" si="73"/>
        <v>#VALUE!</v>
      </c>
      <c r="AE130" s="29" t="e">
        <f t="shared" si="73"/>
        <v>#VALUE!</v>
      </c>
      <c r="AF130" s="29" t="e">
        <f t="shared" si="73"/>
        <v>#VALUE!</v>
      </c>
      <c r="AG130" s="29" t="e">
        <f t="shared" si="73"/>
        <v>#VALUE!</v>
      </c>
      <c r="AH130" s="95" t="s">
        <v>25</v>
      </c>
      <c r="AI130" s="105">
        <f>+COUNTIFS(C131:AG131,"土",C132:AG132,"")+COUNTIFS(C131:AG131,"日",C132:AG132,"")</f>
        <v>0</v>
      </c>
    </row>
    <row r="131" spans="2:38">
      <c r="B131" s="7" t="s">
        <v>26</v>
      </c>
      <c r="C131" s="20" t="str">
        <f t="shared" ref="C131:AG131" si="74">IFERROR(TEXT(WEEKDAY(+C130),"aaa"),"")</f>
        <v/>
      </c>
      <c r="D131" s="20" t="str">
        <f t="shared" si="74"/>
        <v/>
      </c>
      <c r="E131" s="20" t="str">
        <f t="shared" si="74"/>
        <v/>
      </c>
      <c r="F131" s="20" t="str">
        <f t="shared" si="74"/>
        <v/>
      </c>
      <c r="G131" s="20" t="str">
        <f t="shared" si="74"/>
        <v/>
      </c>
      <c r="H131" s="20" t="str">
        <f t="shared" si="74"/>
        <v/>
      </c>
      <c r="I131" s="20" t="str">
        <f t="shared" si="74"/>
        <v/>
      </c>
      <c r="J131" s="20" t="str">
        <f t="shared" si="74"/>
        <v/>
      </c>
      <c r="K131" s="20" t="str">
        <f t="shared" si="74"/>
        <v/>
      </c>
      <c r="L131" s="20" t="str">
        <f t="shared" si="74"/>
        <v/>
      </c>
      <c r="M131" s="20" t="str">
        <f t="shared" si="74"/>
        <v/>
      </c>
      <c r="N131" s="20" t="str">
        <f t="shared" si="74"/>
        <v/>
      </c>
      <c r="O131" s="20" t="str">
        <f t="shared" si="74"/>
        <v/>
      </c>
      <c r="P131" s="20" t="str">
        <f t="shared" si="74"/>
        <v/>
      </c>
      <c r="Q131" s="20" t="str">
        <f t="shared" si="74"/>
        <v/>
      </c>
      <c r="R131" s="20" t="str">
        <f t="shared" si="74"/>
        <v/>
      </c>
      <c r="S131" s="20" t="str">
        <f t="shared" si="74"/>
        <v/>
      </c>
      <c r="T131" s="20" t="str">
        <f t="shared" si="74"/>
        <v/>
      </c>
      <c r="U131" s="20" t="str">
        <f t="shared" si="74"/>
        <v/>
      </c>
      <c r="V131" s="20" t="str">
        <f t="shared" si="74"/>
        <v/>
      </c>
      <c r="W131" s="20" t="str">
        <f t="shared" si="74"/>
        <v/>
      </c>
      <c r="X131" s="20" t="str">
        <f t="shared" si="74"/>
        <v/>
      </c>
      <c r="Y131" s="20" t="str">
        <f t="shared" si="74"/>
        <v/>
      </c>
      <c r="Z131" s="20" t="str">
        <f t="shared" si="74"/>
        <v/>
      </c>
      <c r="AA131" s="20" t="str">
        <f t="shared" si="74"/>
        <v/>
      </c>
      <c r="AB131" s="20" t="str">
        <f t="shared" si="74"/>
        <v/>
      </c>
      <c r="AC131" s="20" t="str">
        <f t="shared" si="74"/>
        <v/>
      </c>
      <c r="AD131" s="20" t="str">
        <f t="shared" si="74"/>
        <v/>
      </c>
      <c r="AE131" s="20" t="str">
        <f t="shared" si="74"/>
        <v/>
      </c>
      <c r="AF131" s="20" t="str">
        <f t="shared" si="74"/>
        <v/>
      </c>
      <c r="AG131" s="20" t="str">
        <f t="shared" si="74"/>
        <v/>
      </c>
      <c r="AH131" s="95" t="s">
        <v>12</v>
      </c>
      <c r="AI131" s="105">
        <f>+COUNTIF(C132:AG132,"夏休")+COUNTIF(C132:AG132,"冬休")+COUNTIF(C132:AG132,"中止")</f>
        <v>0</v>
      </c>
    </row>
    <row r="132" spans="2:38" ht="13.5" customHeight="1">
      <c r="B132" s="8" t="s">
        <v>27</v>
      </c>
      <c r="C132" s="21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88"/>
      <c r="AH132" s="96" t="s">
        <v>4</v>
      </c>
      <c r="AI132" s="106">
        <f>COUNT(C130:AG130)-AI131</f>
        <v>0</v>
      </c>
    </row>
    <row r="133" spans="2:38" ht="13.5" customHeight="1">
      <c r="B133" s="9"/>
      <c r="C133" s="21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88"/>
      <c r="AH133" s="96" t="s">
        <v>29</v>
      </c>
      <c r="AI133" s="106">
        <f>+COUNTIF(C134:AG135,"休")</f>
        <v>0</v>
      </c>
      <c r="AJ133" s="113" t="e">
        <f>IF(AI134&gt;0.285,"",IF(AI133&lt;AI130,"←計画日数が足りません",""))</f>
        <v>#DIV/0!</v>
      </c>
    </row>
    <row r="134" spans="2:38" ht="13.5" customHeight="1">
      <c r="B134" s="10" t="s">
        <v>2</v>
      </c>
      <c r="C134" s="22"/>
      <c r="D134" s="35"/>
      <c r="E134" s="35"/>
      <c r="F134" s="35"/>
      <c r="G134" s="36"/>
      <c r="H134" s="35"/>
      <c r="I134" s="35"/>
      <c r="J134" s="35"/>
      <c r="K134" s="35"/>
      <c r="L134" s="35"/>
      <c r="M134" s="35"/>
      <c r="N134" s="36"/>
      <c r="O134" s="35"/>
      <c r="P134" s="35"/>
      <c r="Q134" s="35"/>
      <c r="R134" s="35"/>
      <c r="S134" s="35"/>
      <c r="T134" s="35"/>
      <c r="U134" s="36"/>
      <c r="V134" s="35"/>
      <c r="W134" s="35"/>
      <c r="X134" s="35"/>
      <c r="Y134" s="35"/>
      <c r="Z134" s="35"/>
      <c r="AA134" s="35"/>
      <c r="AB134" s="36"/>
      <c r="AC134" s="35"/>
      <c r="AD134" s="35"/>
      <c r="AE134" s="35"/>
      <c r="AF134" s="35"/>
      <c r="AG134" s="89"/>
      <c r="AH134" s="96" t="s">
        <v>30</v>
      </c>
      <c r="AI134" s="107" t="e">
        <f>+AI133/AI132</f>
        <v>#DIV/0!</v>
      </c>
    </row>
    <row r="135" spans="2:38">
      <c r="B135" s="10"/>
      <c r="C135" s="22"/>
      <c r="D135" s="35"/>
      <c r="E135" s="35"/>
      <c r="F135" s="35"/>
      <c r="G135" s="36"/>
      <c r="H135" s="35"/>
      <c r="I135" s="35"/>
      <c r="J135" s="35"/>
      <c r="K135" s="35"/>
      <c r="L135" s="35"/>
      <c r="M135" s="35"/>
      <c r="N135" s="36"/>
      <c r="O135" s="35"/>
      <c r="P135" s="35"/>
      <c r="Q135" s="35"/>
      <c r="R135" s="35"/>
      <c r="S135" s="35"/>
      <c r="T135" s="35"/>
      <c r="U135" s="36"/>
      <c r="V135" s="35"/>
      <c r="W135" s="35"/>
      <c r="X135" s="35"/>
      <c r="Y135" s="35"/>
      <c r="Z135" s="35"/>
      <c r="AA135" s="35"/>
      <c r="AB135" s="36"/>
      <c r="AC135" s="35"/>
      <c r="AD135" s="35"/>
      <c r="AE135" s="35"/>
      <c r="AF135" s="35"/>
      <c r="AG135" s="89"/>
      <c r="AH135" s="96" t="s">
        <v>7</v>
      </c>
      <c r="AI135" s="106">
        <f>+COUNTA(C136:AG137)</f>
        <v>0</v>
      </c>
    </row>
    <row r="136" spans="2:38">
      <c r="B136" s="11" t="s">
        <v>17</v>
      </c>
      <c r="C136" s="23"/>
      <c r="D136" s="36"/>
      <c r="E136" s="36"/>
      <c r="F136" s="36"/>
      <c r="G136" s="44"/>
      <c r="H136" s="36"/>
      <c r="I136" s="36"/>
      <c r="J136" s="36"/>
      <c r="K136" s="36"/>
      <c r="L136" s="36"/>
      <c r="M136" s="36"/>
      <c r="N136" s="44"/>
      <c r="O136" s="36"/>
      <c r="P136" s="36"/>
      <c r="Q136" s="36"/>
      <c r="R136" s="36"/>
      <c r="S136" s="36"/>
      <c r="T136" s="36"/>
      <c r="U136" s="44"/>
      <c r="V136" s="36"/>
      <c r="W136" s="36"/>
      <c r="X136" s="36"/>
      <c r="Y136" s="36"/>
      <c r="Z136" s="36"/>
      <c r="AA136" s="36"/>
      <c r="AB136" s="44"/>
      <c r="AC136" s="36"/>
      <c r="AD136" s="36"/>
      <c r="AE136" s="36"/>
      <c r="AF136" s="36"/>
      <c r="AG136" s="90"/>
      <c r="AH136" s="97" t="s">
        <v>31</v>
      </c>
      <c r="AI136" s="108" t="e">
        <f>+AI135/AI132</f>
        <v>#DIV/0!</v>
      </c>
      <c r="AL136" s="2">
        <f>+COUNTIF(C134:AG135,"休")</f>
        <v>0</v>
      </c>
    </row>
    <row r="137" spans="2:38">
      <c r="B137" s="12"/>
      <c r="C137" s="24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91"/>
      <c r="AH137" s="98" t="s">
        <v>6</v>
      </c>
      <c r="AI137" s="109" t="str">
        <f>IF(7&gt;AI132,"対象外",IF(OR(AI136&gt;=0.285,AI135&gt;=AI130),"OK","NG"))</f>
        <v>対象外</v>
      </c>
      <c r="AJ137" s="113" t="str">
        <f>IF(AI137="対象外","←７日間に満たない期間は達成判定の対象外",IF(AI137="NG","←月単位未達成","←月単位達成"))</f>
        <v>←７日間に満たない期間は達成判定の対象外</v>
      </c>
      <c r="AL137" s="114" t="str">
        <f>IF(7&gt;AI132,"対象外",IF(AL136&gt;=AI130,"OK","NG"))</f>
        <v>対象外</v>
      </c>
    </row>
    <row r="138" spans="2:38" hidden="1">
      <c r="B138" s="13" t="s">
        <v>32</v>
      </c>
      <c r="C138" s="25" t="e">
        <f t="shared" ref="C138:AG138" si="75">IF(AND(DAY(C130)&gt;=22,DAY(C130)&lt;=28,C131="土"),1,0)</f>
        <v>#VALUE!</v>
      </c>
      <c r="D138" s="25" t="e">
        <f t="shared" si="75"/>
        <v>#VALUE!</v>
      </c>
      <c r="E138" s="25" t="e">
        <f t="shared" si="75"/>
        <v>#VALUE!</v>
      </c>
      <c r="F138" s="25" t="e">
        <f t="shared" si="75"/>
        <v>#VALUE!</v>
      </c>
      <c r="G138" s="25" t="e">
        <f t="shared" si="75"/>
        <v>#VALUE!</v>
      </c>
      <c r="H138" s="25" t="e">
        <f t="shared" si="75"/>
        <v>#VALUE!</v>
      </c>
      <c r="I138" s="25" t="e">
        <f t="shared" si="75"/>
        <v>#VALUE!</v>
      </c>
      <c r="J138" s="25" t="e">
        <f t="shared" si="75"/>
        <v>#VALUE!</v>
      </c>
      <c r="K138" s="25" t="e">
        <f t="shared" si="75"/>
        <v>#VALUE!</v>
      </c>
      <c r="L138" s="25" t="e">
        <f t="shared" si="75"/>
        <v>#VALUE!</v>
      </c>
      <c r="M138" s="25" t="e">
        <f t="shared" si="75"/>
        <v>#VALUE!</v>
      </c>
      <c r="N138" s="25" t="e">
        <f t="shared" si="75"/>
        <v>#VALUE!</v>
      </c>
      <c r="O138" s="25" t="e">
        <f t="shared" si="75"/>
        <v>#VALUE!</v>
      </c>
      <c r="P138" s="25" t="e">
        <f t="shared" si="75"/>
        <v>#VALUE!</v>
      </c>
      <c r="Q138" s="25" t="e">
        <f t="shared" si="75"/>
        <v>#VALUE!</v>
      </c>
      <c r="R138" s="25" t="e">
        <f t="shared" si="75"/>
        <v>#VALUE!</v>
      </c>
      <c r="S138" s="25" t="e">
        <f t="shared" si="75"/>
        <v>#VALUE!</v>
      </c>
      <c r="T138" s="25" t="e">
        <f t="shared" si="75"/>
        <v>#VALUE!</v>
      </c>
      <c r="U138" s="25" t="e">
        <f t="shared" si="75"/>
        <v>#VALUE!</v>
      </c>
      <c r="V138" s="25" t="e">
        <f t="shared" si="75"/>
        <v>#VALUE!</v>
      </c>
      <c r="W138" s="25" t="e">
        <f t="shared" si="75"/>
        <v>#VALUE!</v>
      </c>
      <c r="X138" s="25" t="e">
        <f t="shared" si="75"/>
        <v>#VALUE!</v>
      </c>
      <c r="Y138" s="25" t="e">
        <f t="shared" si="75"/>
        <v>#VALUE!</v>
      </c>
      <c r="Z138" s="25" t="e">
        <f t="shared" si="75"/>
        <v>#VALUE!</v>
      </c>
      <c r="AA138" s="25" t="e">
        <f t="shared" si="75"/>
        <v>#VALUE!</v>
      </c>
      <c r="AB138" s="25" t="e">
        <f t="shared" si="75"/>
        <v>#VALUE!</v>
      </c>
      <c r="AC138" s="25" t="e">
        <f t="shared" si="75"/>
        <v>#VALUE!</v>
      </c>
      <c r="AD138" s="25" t="e">
        <f t="shared" si="75"/>
        <v>#VALUE!</v>
      </c>
      <c r="AE138" s="25" t="e">
        <f t="shared" si="75"/>
        <v>#VALUE!</v>
      </c>
      <c r="AF138" s="25" t="e">
        <f t="shared" si="75"/>
        <v>#VALUE!</v>
      </c>
      <c r="AG138" s="25" t="e">
        <f t="shared" si="75"/>
        <v>#VALUE!</v>
      </c>
      <c r="AH138" s="99" t="s">
        <v>34</v>
      </c>
      <c r="AI138" s="110">
        <f t="shared" ref="AI138:AI145" si="76">_xlfn.AGGREGATE(9,6,C138:AG138)</f>
        <v>0</v>
      </c>
      <c r="AJ138" s="113"/>
    </row>
    <row r="139" spans="2:38" hidden="1">
      <c r="B139" s="13" t="s">
        <v>13</v>
      </c>
      <c r="C139" s="26" t="e">
        <f t="shared" ref="C139:AG139" si="77">IF(AND(DAY(C130)&gt;=22,DAY(C130)&lt;=28,C131="土",OR(C136="休",C136="雨")),1,0)</f>
        <v>#VALUE!</v>
      </c>
      <c r="D139" s="26" t="e">
        <f t="shared" si="77"/>
        <v>#VALUE!</v>
      </c>
      <c r="E139" s="26" t="e">
        <f t="shared" si="77"/>
        <v>#VALUE!</v>
      </c>
      <c r="F139" s="26" t="e">
        <f t="shared" si="77"/>
        <v>#VALUE!</v>
      </c>
      <c r="G139" s="26" t="e">
        <f t="shared" si="77"/>
        <v>#VALUE!</v>
      </c>
      <c r="H139" s="26" t="e">
        <f t="shared" si="77"/>
        <v>#VALUE!</v>
      </c>
      <c r="I139" s="26" t="e">
        <f t="shared" si="77"/>
        <v>#VALUE!</v>
      </c>
      <c r="J139" s="26" t="e">
        <f t="shared" si="77"/>
        <v>#VALUE!</v>
      </c>
      <c r="K139" s="26" t="e">
        <f t="shared" si="77"/>
        <v>#VALUE!</v>
      </c>
      <c r="L139" s="26" t="e">
        <f t="shared" si="77"/>
        <v>#VALUE!</v>
      </c>
      <c r="M139" s="26" t="e">
        <f t="shared" si="77"/>
        <v>#VALUE!</v>
      </c>
      <c r="N139" s="26" t="e">
        <f t="shared" si="77"/>
        <v>#VALUE!</v>
      </c>
      <c r="O139" s="26" t="e">
        <f t="shared" si="77"/>
        <v>#VALUE!</v>
      </c>
      <c r="P139" s="26" t="e">
        <f t="shared" si="77"/>
        <v>#VALUE!</v>
      </c>
      <c r="Q139" s="26" t="e">
        <f t="shared" si="77"/>
        <v>#VALUE!</v>
      </c>
      <c r="R139" s="26" t="e">
        <f t="shared" si="77"/>
        <v>#VALUE!</v>
      </c>
      <c r="S139" s="26" t="e">
        <f t="shared" si="77"/>
        <v>#VALUE!</v>
      </c>
      <c r="T139" s="26" t="e">
        <f t="shared" si="77"/>
        <v>#VALUE!</v>
      </c>
      <c r="U139" s="26" t="e">
        <f t="shared" si="77"/>
        <v>#VALUE!</v>
      </c>
      <c r="V139" s="26" t="e">
        <f t="shared" si="77"/>
        <v>#VALUE!</v>
      </c>
      <c r="W139" s="26" t="e">
        <f t="shared" si="77"/>
        <v>#VALUE!</v>
      </c>
      <c r="X139" s="26" t="e">
        <f t="shared" si="77"/>
        <v>#VALUE!</v>
      </c>
      <c r="Y139" s="26" t="e">
        <f t="shared" si="77"/>
        <v>#VALUE!</v>
      </c>
      <c r="Z139" s="26" t="e">
        <f t="shared" si="77"/>
        <v>#VALUE!</v>
      </c>
      <c r="AA139" s="26" t="e">
        <f t="shared" si="77"/>
        <v>#VALUE!</v>
      </c>
      <c r="AB139" s="26" t="e">
        <f t="shared" si="77"/>
        <v>#VALUE!</v>
      </c>
      <c r="AC139" s="26" t="e">
        <f t="shared" si="77"/>
        <v>#VALUE!</v>
      </c>
      <c r="AD139" s="26" t="e">
        <f t="shared" si="77"/>
        <v>#VALUE!</v>
      </c>
      <c r="AE139" s="26" t="e">
        <f t="shared" si="77"/>
        <v>#VALUE!</v>
      </c>
      <c r="AF139" s="26" t="e">
        <f t="shared" si="77"/>
        <v>#VALUE!</v>
      </c>
      <c r="AG139" s="26" t="e">
        <f t="shared" si="77"/>
        <v>#VALUE!</v>
      </c>
      <c r="AH139" s="99" t="s">
        <v>35</v>
      </c>
      <c r="AI139" s="110">
        <f t="shared" si="76"/>
        <v>0</v>
      </c>
      <c r="AJ139" s="113"/>
    </row>
    <row r="140" spans="2:38" hidden="1">
      <c r="B140" s="13" t="s">
        <v>37</v>
      </c>
      <c r="C140" s="25" t="e">
        <f t="shared" ref="C140:AG140" si="78">IF(AND(DAY(C130)&gt;=8,DAY(C130)&lt;=14,C131="土"),1,0)</f>
        <v>#VALUE!</v>
      </c>
      <c r="D140" s="25" t="e">
        <f t="shared" si="78"/>
        <v>#VALUE!</v>
      </c>
      <c r="E140" s="25" t="e">
        <f t="shared" si="78"/>
        <v>#VALUE!</v>
      </c>
      <c r="F140" s="25" t="e">
        <f t="shared" si="78"/>
        <v>#VALUE!</v>
      </c>
      <c r="G140" s="25" t="e">
        <f t="shared" si="78"/>
        <v>#VALUE!</v>
      </c>
      <c r="H140" s="25" t="e">
        <f t="shared" si="78"/>
        <v>#VALUE!</v>
      </c>
      <c r="I140" s="25" t="e">
        <f t="shared" si="78"/>
        <v>#VALUE!</v>
      </c>
      <c r="J140" s="25" t="e">
        <f t="shared" si="78"/>
        <v>#VALUE!</v>
      </c>
      <c r="K140" s="25" t="e">
        <f t="shared" si="78"/>
        <v>#VALUE!</v>
      </c>
      <c r="L140" s="25" t="e">
        <f t="shared" si="78"/>
        <v>#VALUE!</v>
      </c>
      <c r="M140" s="25" t="e">
        <f t="shared" si="78"/>
        <v>#VALUE!</v>
      </c>
      <c r="N140" s="25" t="e">
        <f t="shared" si="78"/>
        <v>#VALUE!</v>
      </c>
      <c r="O140" s="25" t="e">
        <f t="shared" si="78"/>
        <v>#VALUE!</v>
      </c>
      <c r="P140" s="25" t="e">
        <f t="shared" si="78"/>
        <v>#VALUE!</v>
      </c>
      <c r="Q140" s="25" t="e">
        <f t="shared" si="78"/>
        <v>#VALUE!</v>
      </c>
      <c r="R140" s="25" t="e">
        <f t="shared" si="78"/>
        <v>#VALUE!</v>
      </c>
      <c r="S140" s="25" t="e">
        <f t="shared" si="78"/>
        <v>#VALUE!</v>
      </c>
      <c r="T140" s="25" t="e">
        <f t="shared" si="78"/>
        <v>#VALUE!</v>
      </c>
      <c r="U140" s="25" t="e">
        <f t="shared" si="78"/>
        <v>#VALUE!</v>
      </c>
      <c r="V140" s="25" t="e">
        <f t="shared" si="78"/>
        <v>#VALUE!</v>
      </c>
      <c r="W140" s="25" t="e">
        <f t="shared" si="78"/>
        <v>#VALUE!</v>
      </c>
      <c r="X140" s="25" t="e">
        <f t="shared" si="78"/>
        <v>#VALUE!</v>
      </c>
      <c r="Y140" s="25" t="e">
        <f t="shared" si="78"/>
        <v>#VALUE!</v>
      </c>
      <c r="Z140" s="25" t="e">
        <f t="shared" si="78"/>
        <v>#VALUE!</v>
      </c>
      <c r="AA140" s="25" t="e">
        <f t="shared" si="78"/>
        <v>#VALUE!</v>
      </c>
      <c r="AB140" s="25" t="e">
        <f t="shared" si="78"/>
        <v>#VALUE!</v>
      </c>
      <c r="AC140" s="25" t="e">
        <f t="shared" si="78"/>
        <v>#VALUE!</v>
      </c>
      <c r="AD140" s="25" t="e">
        <f t="shared" si="78"/>
        <v>#VALUE!</v>
      </c>
      <c r="AE140" s="25" t="e">
        <f t="shared" si="78"/>
        <v>#VALUE!</v>
      </c>
      <c r="AF140" s="25" t="e">
        <f t="shared" si="78"/>
        <v>#VALUE!</v>
      </c>
      <c r="AG140" s="25" t="e">
        <f t="shared" si="78"/>
        <v>#VALUE!</v>
      </c>
      <c r="AH140" s="99" t="s">
        <v>34</v>
      </c>
      <c r="AI140" s="110">
        <f t="shared" si="76"/>
        <v>0</v>
      </c>
      <c r="AJ140" s="113"/>
    </row>
    <row r="141" spans="2:38" hidden="1">
      <c r="B141" s="13" t="s">
        <v>38</v>
      </c>
      <c r="C141" s="26" t="e">
        <f t="shared" ref="C141:AG141" si="79">IF(AND(DAY(C130)&gt;=8,DAY(C130)&lt;=14,C131="土",OR(C136="休",C136="雨")),1,0)</f>
        <v>#VALUE!</v>
      </c>
      <c r="D141" s="26" t="e">
        <f t="shared" si="79"/>
        <v>#VALUE!</v>
      </c>
      <c r="E141" s="26" t="e">
        <f t="shared" si="79"/>
        <v>#VALUE!</v>
      </c>
      <c r="F141" s="26" t="e">
        <f t="shared" si="79"/>
        <v>#VALUE!</v>
      </c>
      <c r="G141" s="26" t="e">
        <f t="shared" si="79"/>
        <v>#VALUE!</v>
      </c>
      <c r="H141" s="26" t="e">
        <f t="shared" si="79"/>
        <v>#VALUE!</v>
      </c>
      <c r="I141" s="26" t="e">
        <f t="shared" si="79"/>
        <v>#VALUE!</v>
      </c>
      <c r="J141" s="26" t="e">
        <f t="shared" si="79"/>
        <v>#VALUE!</v>
      </c>
      <c r="K141" s="26" t="e">
        <f t="shared" si="79"/>
        <v>#VALUE!</v>
      </c>
      <c r="L141" s="26" t="e">
        <f t="shared" si="79"/>
        <v>#VALUE!</v>
      </c>
      <c r="M141" s="26" t="e">
        <f t="shared" si="79"/>
        <v>#VALUE!</v>
      </c>
      <c r="N141" s="26" t="e">
        <f t="shared" si="79"/>
        <v>#VALUE!</v>
      </c>
      <c r="O141" s="26" t="e">
        <f t="shared" si="79"/>
        <v>#VALUE!</v>
      </c>
      <c r="P141" s="26" t="e">
        <f t="shared" si="79"/>
        <v>#VALUE!</v>
      </c>
      <c r="Q141" s="26" t="e">
        <f t="shared" si="79"/>
        <v>#VALUE!</v>
      </c>
      <c r="R141" s="26" t="e">
        <f t="shared" si="79"/>
        <v>#VALUE!</v>
      </c>
      <c r="S141" s="26" t="e">
        <f t="shared" si="79"/>
        <v>#VALUE!</v>
      </c>
      <c r="T141" s="26" t="e">
        <f t="shared" si="79"/>
        <v>#VALUE!</v>
      </c>
      <c r="U141" s="26" t="e">
        <f t="shared" si="79"/>
        <v>#VALUE!</v>
      </c>
      <c r="V141" s="26" t="e">
        <f t="shared" si="79"/>
        <v>#VALUE!</v>
      </c>
      <c r="W141" s="26" t="e">
        <f t="shared" si="79"/>
        <v>#VALUE!</v>
      </c>
      <c r="X141" s="26" t="e">
        <f t="shared" si="79"/>
        <v>#VALUE!</v>
      </c>
      <c r="Y141" s="26" t="e">
        <f t="shared" si="79"/>
        <v>#VALUE!</v>
      </c>
      <c r="Z141" s="26" t="e">
        <f t="shared" si="79"/>
        <v>#VALUE!</v>
      </c>
      <c r="AA141" s="26" t="e">
        <f t="shared" si="79"/>
        <v>#VALUE!</v>
      </c>
      <c r="AB141" s="26" t="e">
        <f t="shared" si="79"/>
        <v>#VALUE!</v>
      </c>
      <c r="AC141" s="26" t="e">
        <f t="shared" si="79"/>
        <v>#VALUE!</v>
      </c>
      <c r="AD141" s="26" t="e">
        <f t="shared" si="79"/>
        <v>#VALUE!</v>
      </c>
      <c r="AE141" s="26" t="e">
        <f t="shared" si="79"/>
        <v>#VALUE!</v>
      </c>
      <c r="AF141" s="26" t="e">
        <f t="shared" si="79"/>
        <v>#VALUE!</v>
      </c>
      <c r="AG141" s="26" t="e">
        <f t="shared" si="79"/>
        <v>#VALUE!</v>
      </c>
      <c r="AH141" s="99" t="s">
        <v>35</v>
      </c>
      <c r="AI141" s="110">
        <f t="shared" si="76"/>
        <v>0</v>
      </c>
      <c r="AJ141" s="113"/>
    </row>
    <row r="142" spans="2:38" hidden="1">
      <c r="B142" s="13" t="s">
        <v>33</v>
      </c>
      <c r="C142" s="25" t="e">
        <f t="shared" ref="C142:AG142" si="80">IF(AND(DAY(C130)&gt;=22,DAY(C130)&lt;=28,C131="日"),1,0)</f>
        <v>#VALUE!</v>
      </c>
      <c r="D142" s="25" t="e">
        <f t="shared" si="80"/>
        <v>#VALUE!</v>
      </c>
      <c r="E142" s="25" t="e">
        <f t="shared" si="80"/>
        <v>#VALUE!</v>
      </c>
      <c r="F142" s="25" t="e">
        <f t="shared" si="80"/>
        <v>#VALUE!</v>
      </c>
      <c r="G142" s="25" t="e">
        <f t="shared" si="80"/>
        <v>#VALUE!</v>
      </c>
      <c r="H142" s="25" t="e">
        <f t="shared" si="80"/>
        <v>#VALUE!</v>
      </c>
      <c r="I142" s="25" t="e">
        <f t="shared" si="80"/>
        <v>#VALUE!</v>
      </c>
      <c r="J142" s="25" t="e">
        <f t="shared" si="80"/>
        <v>#VALUE!</v>
      </c>
      <c r="K142" s="25" t="e">
        <f t="shared" si="80"/>
        <v>#VALUE!</v>
      </c>
      <c r="L142" s="25" t="e">
        <f t="shared" si="80"/>
        <v>#VALUE!</v>
      </c>
      <c r="M142" s="25" t="e">
        <f t="shared" si="80"/>
        <v>#VALUE!</v>
      </c>
      <c r="N142" s="25" t="e">
        <f t="shared" si="80"/>
        <v>#VALUE!</v>
      </c>
      <c r="O142" s="25" t="e">
        <f t="shared" si="80"/>
        <v>#VALUE!</v>
      </c>
      <c r="P142" s="25" t="e">
        <f t="shared" si="80"/>
        <v>#VALUE!</v>
      </c>
      <c r="Q142" s="25" t="e">
        <f t="shared" si="80"/>
        <v>#VALUE!</v>
      </c>
      <c r="R142" s="25" t="e">
        <f t="shared" si="80"/>
        <v>#VALUE!</v>
      </c>
      <c r="S142" s="25" t="e">
        <f t="shared" si="80"/>
        <v>#VALUE!</v>
      </c>
      <c r="T142" s="25" t="e">
        <f t="shared" si="80"/>
        <v>#VALUE!</v>
      </c>
      <c r="U142" s="25" t="e">
        <f t="shared" si="80"/>
        <v>#VALUE!</v>
      </c>
      <c r="V142" s="25" t="e">
        <f t="shared" si="80"/>
        <v>#VALUE!</v>
      </c>
      <c r="W142" s="25" t="e">
        <f t="shared" si="80"/>
        <v>#VALUE!</v>
      </c>
      <c r="X142" s="25" t="e">
        <f t="shared" si="80"/>
        <v>#VALUE!</v>
      </c>
      <c r="Y142" s="25" t="e">
        <f t="shared" si="80"/>
        <v>#VALUE!</v>
      </c>
      <c r="Z142" s="25" t="e">
        <f t="shared" si="80"/>
        <v>#VALUE!</v>
      </c>
      <c r="AA142" s="25" t="e">
        <f t="shared" si="80"/>
        <v>#VALUE!</v>
      </c>
      <c r="AB142" s="25" t="e">
        <f t="shared" si="80"/>
        <v>#VALUE!</v>
      </c>
      <c r="AC142" s="25" t="e">
        <f t="shared" si="80"/>
        <v>#VALUE!</v>
      </c>
      <c r="AD142" s="25" t="e">
        <f t="shared" si="80"/>
        <v>#VALUE!</v>
      </c>
      <c r="AE142" s="25" t="e">
        <f t="shared" si="80"/>
        <v>#VALUE!</v>
      </c>
      <c r="AF142" s="25" t="e">
        <f t="shared" si="80"/>
        <v>#VALUE!</v>
      </c>
      <c r="AG142" s="25" t="e">
        <f t="shared" si="80"/>
        <v>#VALUE!</v>
      </c>
      <c r="AH142" s="99" t="s">
        <v>34</v>
      </c>
      <c r="AI142" s="110">
        <f t="shared" si="76"/>
        <v>0</v>
      </c>
      <c r="AJ142" s="113"/>
    </row>
    <row r="143" spans="2:38" hidden="1">
      <c r="B143" s="13" t="s">
        <v>39</v>
      </c>
      <c r="C143" s="26" t="e">
        <f t="shared" ref="C143:AG143" si="81">IF(AND(DAY(C130)&gt;=22,DAY(C130)&lt;=28,C131="日",OR(C136="休",C136="雨")),1,0)</f>
        <v>#VALUE!</v>
      </c>
      <c r="D143" s="26" t="e">
        <f t="shared" si="81"/>
        <v>#VALUE!</v>
      </c>
      <c r="E143" s="26" t="e">
        <f t="shared" si="81"/>
        <v>#VALUE!</v>
      </c>
      <c r="F143" s="26" t="e">
        <f t="shared" si="81"/>
        <v>#VALUE!</v>
      </c>
      <c r="G143" s="26" t="e">
        <f t="shared" si="81"/>
        <v>#VALUE!</v>
      </c>
      <c r="H143" s="26" t="e">
        <f t="shared" si="81"/>
        <v>#VALUE!</v>
      </c>
      <c r="I143" s="26" t="e">
        <f t="shared" si="81"/>
        <v>#VALUE!</v>
      </c>
      <c r="J143" s="26" t="e">
        <f t="shared" si="81"/>
        <v>#VALUE!</v>
      </c>
      <c r="K143" s="26" t="e">
        <f t="shared" si="81"/>
        <v>#VALUE!</v>
      </c>
      <c r="L143" s="26" t="e">
        <f t="shared" si="81"/>
        <v>#VALUE!</v>
      </c>
      <c r="M143" s="26" t="e">
        <f t="shared" si="81"/>
        <v>#VALUE!</v>
      </c>
      <c r="N143" s="26" t="e">
        <f t="shared" si="81"/>
        <v>#VALUE!</v>
      </c>
      <c r="O143" s="26" t="e">
        <f t="shared" si="81"/>
        <v>#VALUE!</v>
      </c>
      <c r="P143" s="26" t="e">
        <f t="shared" si="81"/>
        <v>#VALUE!</v>
      </c>
      <c r="Q143" s="26" t="e">
        <f t="shared" si="81"/>
        <v>#VALUE!</v>
      </c>
      <c r="R143" s="26" t="e">
        <f t="shared" si="81"/>
        <v>#VALUE!</v>
      </c>
      <c r="S143" s="26" t="e">
        <f t="shared" si="81"/>
        <v>#VALUE!</v>
      </c>
      <c r="T143" s="26" t="e">
        <f t="shared" si="81"/>
        <v>#VALUE!</v>
      </c>
      <c r="U143" s="26" t="e">
        <f t="shared" si="81"/>
        <v>#VALUE!</v>
      </c>
      <c r="V143" s="26" t="e">
        <f t="shared" si="81"/>
        <v>#VALUE!</v>
      </c>
      <c r="W143" s="26" t="e">
        <f t="shared" si="81"/>
        <v>#VALUE!</v>
      </c>
      <c r="X143" s="26" t="e">
        <f t="shared" si="81"/>
        <v>#VALUE!</v>
      </c>
      <c r="Y143" s="26" t="e">
        <f t="shared" si="81"/>
        <v>#VALUE!</v>
      </c>
      <c r="Z143" s="26" t="e">
        <f t="shared" si="81"/>
        <v>#VALUE!</v>
      </c>
      <c r="AA143" s="26" t="e">
        <f t="shared" si="81"/>
        <v>#VALUE!</v>
      </c>
      <c r="AB143" s="26" t="e">
        <f t="shared" si="81"/>
        <v>#VALUE!</v>
      </c>
      <c r="AC143" s="26" t="e">
        <f t="shared" si="81"/>
        <v>#VALUE!</v>
      </c>
      <c r="AD143" s="26" t="e">
        <f t="shared" si="81"/>
        <v>#VALUE!</v>
      </c>
      <c r="AE143" s="26" t="e">
        <f t="shared" si="81"/>
        <v>#VALUE!</v>
      </c>
      <c r="AF143" s="26" t="e">
        <f t="shared" si="81"/>
        <v>#VALUE!</v>
      </c>
      <c r="AG143" s="26" t="e">
        <f t="shared" si="81"/>
        <v>#VALUE!</v>
      </c>
      <c r="AH143" s="99" t="s">
        <v>35</v>
      </c>
      <c r="AI143" s="110">
        <f t="shared" si="76"/>
        <v>0</v>
      </c>
      <c r="AJ143" s="113"/>
    </row>
    <row r="144" spans="2:38" hidden="1">
      <c r="B144" s="13" t="s">
        <v>40</v>
      </c>
      <c r="C144" s="25" t="e">
        <f t="shared" ref="C144:AG144" si="82">IF(AND(DAY(C130)&gt;=8,DAY(C130)&lt;=14,C131="日"),1,0)</f>
        <v>#VALUE!</v>
      </c>
      <c r="D144" s="25" t="e">
        <f t="shared" si="82"/>
        <v>#VALUE!</v>
      </c>
      <c r="E144" s="25" t="e">
        <f t="shared" si="82"/>
        <v>#VALUE!</v>
      </c>
      <c r="F144" s="25" t="e">
        <f t="shared" si="82"/>
        <v>#VALUE!</v>
      </c>
      <c r="G144" s="25" t="e">
        <f t="shared" si="82"/>
        <v>#VALUE!</v>
      </c>
      <c r="H144" s="25" t="e">
        <f t="shared" si="82"/>
        <v>#VALUE!</v>
      </c>
      <c r="I144" s="25" t="e">
        <f t="shared" si="82"/>
        <v>#VALUE!</v>
      </c>
      <c r="J144" s="25" t="e">
        <f t="shared" si="82"/>
        <v>#VALUE!</v>
      </c>
      <c r="K144" s="25" t="e">
        <f t="shared" si="82"/>
        <v>#VALUE!</v>
      </c>
      <c r="L144" s="25" t="e">
        <f t="shared" si="82"/>
        <v>#VALUE!</v>
      </c>
      <c r="M144" s="25" t="e">
        <f t="shared" si="82"/>
        <v>#VALUE!</v>
      </c>
      <c r="N144" s="25" t="e">
        <f t="shared" si="82"/>
        <v>#VALUE!</v>
      </c>
      <c r="O144" s="25" t="e">
        <f t="shared" si="82"/>
        <v>#VALUE!</v>
      </c>
      <c r="P144" s="25" t="e">
        <f t="shared" si="82"/>
        <v>#VALUE!</v>
      </c>
      <c r="Q144" s="25" t="e">
        <f t="shared" si="82"/>
        <v>#VALUE!</v>
      </c>
      <c r="R144" s="25" t="e">
        <f t="shared" si="82"/>
        <v>#VALUE!</v>
      </c>
      <c r="S144" s="25" t="e">
        <f t="shared" si="82"/>
        <v>#VALUE!</v>
      </c>
      <c r="T144" s="25" t="e">
        <f t="shared" si="82"/>
        <v>#VALUE!</v>
      </c>
      <c r="U144" s="25" t="e">
        <f t="shared" si="82"/>
        <v>#VALUE!</v>
      </c>
      <c r="V144" s="25" t="e">
        <f t="shared" si="82"/>
        <v>#VALUE!</v>
      </c>
      <c r="W144" s="25" t="e">
        <f t="shared" si="82"/>
        <v>#VALUE!</v>
      </c>
      <c r="X144" s="25" t="e">
        <f t="shared" si="82"/>
        <v>#VALUE!</v>
      </c>
      <c r="Y144" s="25" t="e">
        <f t="shared" si="82"/>
        <v>#VALUE!</v>
      </c>
      <c r="Z144" s="25" t="e">
        <f t="shared" si="82"/>
        <v>#VALUE!</v>
      </c>
      <c r="AA144" s="25" t="e">
        <f t="shared" si="82"/>
        <v>#VALUE!</v>
      </c>
      <c r="AB144" s="25" t="e">
        <f t="shared" si="82"/>
        <v>#VALUE!</v>
      </c>
      <c r="AC144" s="25" t="e">
        <f t="shared" si="82"/>
        <v>#VALUE!</v>
      </c>
      <c r="AD144" s="25" t="e">
        <f t="shared" si="82"/>
        <v>#VALUE!</v>
      </c>
      <c r="AE144" s="25" t="e">
        <f t="shared" si="82"/>
        <v>#VALUE!</v>
      </c>
      <c r="AF144" s="25" t="e">
        <f t="shared" si="82"/>
        <v>#VALUE!</v>
      </c>
      <c r="AG144" s="25" t="e">
        <f t="shared" si="82"/>
        <v>#VALUE!</v>
      </c>
      <c r="AH144" s="99" t="s">
        <v>34</v>
      </c>
      <c r="AI144" s="110">
        <f t="shared" si="76"/>
        <v>0</v>
      </c>
      <c r="AJ144" s="113"/>
    </row>
    <row r="145" spans="2:38" hidden="1">
      <c r="B145" s="13" t="s">
        <v>41</v>
      </c>
      <c r="C145" s="26" t="e">
        <f t="shared" ref="C145:AG145" si="83">IF(AND(DAY(C130)&gt;=8,DAY(C130)&lt;=14,C131="日",OR(C136="休",C136="雨")),1,0)</f>
        <v>#VALUE!</v>
      </c>
      <c r="D145" s="26" t="e">
        <f t="shared" si="83"/>
        <v>#VALUE!</v>
      </c>
      <c r="E145" s="26" t="e">
        <f t="shared" si="83"/>
        <v>#VALUE!</v>
      </c>
      <c r="F145" s="26" t="e">
        <f t="shared" si="83"/>
        <v>#VALUE!</v>
      </c>
      <c r="G145" s="26" t="e">
        <f t="shared" si="83"/>
        <v>#VALUE!</v>
      </c>
      <c r="H145" s="26" t="e">
        <f t="shared" si="83"/>
        <v>#VALUE!</v>
      </c>
      <c r="I145" s="26" t="e">
        <f t="shared" si="83"/>
        <v>#VALUE!</v>
      </c>
      <c r="J145" s="26" t="e">
        <f t="shared" si="83"/>
        <v>#VALUE!</v>
      </c>
      <c r="K145" s="26" t="e">
        <f t="shared" si="83"/>
        <v>#VALUE!</v>
      </c>
      <c r="L145" s="26" t="e">
        <f t="shared" si="83"/>
        <v>#VALUE!</v>
      </c>
      <c r="M145" s="26" t="e">
        <f t="shared" si="83"/>
        <v>#VALUE!</v>
      </c>
      <c r="N145" s="26" t="e">
        <f t="shared" si="83"/>
        <v>#VALUE!</v>
      </c>
      <c r="O145" s="26" t="e">
        <f t="shared" si="83"/>
        <v>#VALUE!</v>
      </c>
      <c r="P145" s="26" t="e">
        <f t="shared" si="83"/>
        <v>#VALUE!</v>
      </c>
      <c r="Q145" s="26" t="e">
        <f t="shared" si="83"/>
        <v>#VALUE!</v>
      </c>
      <c r="R145" s="26" t="e">
        <f t="shared" si="83"/>
        <v>#VALUE!</v>
      </c>
      <c r="S145" s="26" t="e">
        <f t="shared" si="83"/>
        <v>#VALUE!</v>
      </c>
      <c r="T145" s="26" t="e">
        <f t="shared" si="83"/>
        <v>#VALUE!</v>
      </c>
      <c r="U145" s="26" t="e">
        <f t="shared" si="83"/>
        <v>#VALUE!</v>
      </c>
      <c r="V145" s="26" t="e">
        <f t="shared" si="83"/>
        <v>#VALUE!</v>
      </c>
      <c r="W145" s="26" t="e">
        <f t="shared" si="83"/>
        <v>#VALUE!</v>
      </c>
      <c r="X145" s="26" t="e">
        <f t="shared" si="83"/>
        <v>#VALUE!</v>
      </c>
      <c r="Y145" s="26" t="e">
        <f t="shared" si="83"/>
        <v>#VALUE!</v>
      </c>
      <c r="Z145" s="26" t="e">
        <f t="shared" si="83"/>
        <v>#VALUE!</v>
      </c>
      <c r="AA145" s="26" t="e">
        <f t="shared" si="83"/>
        <v>#VALUE!</v>
      </c>
      <c r="AB145" s="26" t="e">
        <f t="shared" si="83"/>
        <v>#VALUE!</v>
      </c>
      <c r="AC145" s="26" t="e">
        <f t="shared" si="83"/>
        <v>#VALUE!</v>
      </c>
      <c r="AD145" s="26" t="e">
        <f t="shared" si="83"/>
        <v>#VALUE!</v>
      </c>
      <c r="AE145" s="26" t="e">
        <f t="shared" si="83"/>
        <v>#VALUE!</v>
      </c>
      <c r="AF145" s="26" t="e">
        <f t="shared" si="83"/>
        <v>#VALUE!</v>
      </c>
      <c r="AG145" s="26" t="e">
        <f t="shared" si="83"/>
        <v>#VALUE!</v>
      </c>
      <c r="AH145" s="99" t="s">
        <v>35</v>
      </c>
      <c r="AI145" s="110">
        <f t="shared" si="76"/>
        <v>0</v>
      </c>
      <c r="AJ145" s="113"/>
    </row>
    <row r="147" spans="2:38">
      <c r="C147" s="2" t="e">
        <f>YEAR(C150)</f>
        <v>#VALUE!</v>
      </c>
      <c r="D147" s="2" t="e">
        <f>MONTH(C150)</f>
        <v>#VALUE!</v>
      </c>
    </row>
    <row r="148" spans="2:38">
      <c r="B148" s="14" t="s">
        <v>1</v>
      </c>
      <c r="C148" s="28" t="e">
        <f>C150</f>
        <v>#VALUE!</v>
      </c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03"/>
    </row>
    <row r="149" spans="2:38" hidden="1">
      <c r="B149" s="15"/>
      <c r="C149" s="29" t="e">
        <f>DATE($C147,$D147,1)</f>
        <v>#VALUE!</v>
      </c>
      <c r="D149" s="29" t="e">
        <f t="shared" ref="D149:AG149" si="84">C149+1</f>
        <v>#VALUE!</v>
      </c>
      <c r="E149" s="29" t="e">
        <f t="shared" si="84"/>
        <v>#VALUE!</v>
      </c>
      <c r="F149" s="29" t="e">
        <f t="shared" si="84"/>
        <v>#VALUE!</v>
      </c>
      <c r="G149" s="29" t="e">
        <f t="shared" si="84"/>
        <v>#VALUE!</v>
      </c>
      <c r="H149" s="29" t="e">
        <f t="shared" si="84"/>
        <v>#VALUE!</v>
      </c>
      <c r="I149" s="29" t="e">
        <f t="shared" si="84"/>
        <v>#VALUE!</v>
      </c>
      <c r="J149" s="29" t="e">
        <f t="shared" si="84"/>
        <v>#VALUE!</v>
      </c>
      <c r="K149" s="29" t="e">
        <f t="shared" si="84"/>
        <v>#VALUE!</v>
      </c>
      <c r="L149" s="29" t="e">
        <f t="shared" si="84"/>
        <v>#VALUE!</v>
      </c>
      <c r="M149" s="29" t="e">
        <f t="shared" si="84"/>
        <v>#VALUE!</v>
      </c>
      <c r="N149" s="29" t="e">
        <f t="shared" si="84"/>
        <v>#VALUE!</v>
      </c>
      <c r="O149" s="29" t="e">
        <f t="shared" si="84"/>
        <v>#VALUE!</v>
      </c>
      <c r="P149" s="29" t="e">
        <f t="shared" si="84"/>
        <v>#VALUE!</v>
      </c>
      <c r="Q149" s="29" t="e">
        <f t="shared" si="84"/>
        <v>#VALUE!</v>
      </c>
      <c r="R149" s="29" t="e">
        <f t="shared" si="84"/>
        <v>#VALUE!</v>
      </c>
      <c r="S149" s="29" t="e">
        <f t="shared" si="84"/>
        <v>#VALUE!</v>
      </c>
      <c r="T149" s="29" t="e">
        <f t="shared" si="84"/>
        <v>#VALUE!</v>
      </c>
      <c r="U149" s="29" t="e">
        <f t="shared" si="84"/>
        <v>#VALUE!</v>
      </c>
      <c r="V149" s="29" t="e">
        <f t="shared" si="84"/>
        <v>#VALUE!</v>
      </c>
      <c r="W149" s="29" t="e">
        <f t="shared" si="84"/>
        <v>#VALUE!</v>
      </c>
      <c r="X149" s="29" t="e">
        <f t="shared" si="84"/>
        <v>#VALUE!</v>
      </c>
      <c r="Y149" s="29" t="e">
        <f t="shared" si="84"/>
        <v>#VALUE!</v>
      </c>
      <c r="Z149" s="29" t="e">
        <f t="shared" si="84"/>
        <v>#VALUE!</v>
      </c>
      <c r="AA149" s="29" t="e">
        <f t="shared" si="84"/>
        <v>#VALUE!</v>
      </c>
      <c r="AB149" s="29" t="e">
        <f t="shared" si="84"/>
        <v>#VALUE!</v>
      </c>
      <c r="AC149" s="29" t="e">
        <f t="shared" si="84"/>
        <v>#VALUE!</v>
      </c>
      <c r="AD149" s="29" t="e">
        <f t="shared" si="84"/>
        <v>#VALUE!</v>
      </c>
      <c r="AE149" s="29" t="e">
        <f t="shared" si="84"/>
        <v>#VALUE!</v>
      </c>
      <c r="AF149" s="29" t="e">
        <f t="shared" si="84"/>
        <v>#VALUE!</v>
      </c>
      <c r="AG149" s="29" t="e">
        <f t="shared" si="84"/>
        <v>#VALUE!</v>
      </c>
      <c r="AH149" s="100"/>
      <c r="AI149" s="111"/>
    </row>
    <row r="150" spans="2:38">
      <c r="B150" s="16" t="s">
        <v>24</v>
      </c>
      <c r="C150" s="30" t="e">
        <f>IF(EDATE(C129,1)&gt;$G$5,"",EDATE(C129,1))</f>
        <v>#VALUE!</v>
      </c>
      <c r="D150" s="29" t="e">
        <f t="shared" ref="D150:AG150" si="85">IF(D149&gt;$G$5,"",IF(C150=EOMONTH(DATE($C147,$D147,1),0),"",IF(C150="","",C150+1)))</f>
        <v>#VALUE!</v>
      </c>
      <c r="E150" s="29" t="e">
        <f t="shared" si="85"/>
        <v>#VALUE!</v>
      </c>
      <c r="F150" s="29" t="e">
        <f t="shared" si="85"/>
        <v>#VALUE!</v>
      </c>
      <c r="G150" s="29" t="e">
        <f t="shared" si="85"/>
        <v>#VALUE!</v>
      </c>
      <c r="H150" s="29" t="e">
        <f t="shared" si="85"/>
        <v>#VALUE!</v>
      </c>
      <c r="I150" s="29" t="e">
        <f t="shared" si="85"/>
        <v>#VALUE!</v>
      </c>
      <c r="J150" s="29" t="e">
        <f t="shared" si="85"/>
        <v>#VALUE!</v>
      </c>
      <c r="K150" s="29" t="e">
        <f t="shared" si="85"/>
        <v>#VALUE!</v>
      </c>
      <c r="L150" s="29" t="e">
        <f t="shared" si="85"/>
        <v>#VALUE!</v>
      </c>
      <c r="M150" s="29" t="e">
        <f t="shared" si="85"/>
        <v>#VALUE!</v>
      </c>
      <c r="N150" s="29" t="e">
        <f t="shared" si="85"/>
        <v>#VALUE!</v>
      </c>
      <c r="O150" s="29" t="e">
        <f t="shared" si="85"/>
        <v>#VALUE!</v>
      </c>
      <c r="P150" s="29" t="e">
        <f t="shared" si="85"/>
        <v>#VALUE!</v>
      </c>
      <c r="Q150" s="29" t="e">
        <f t="shared" si="85"/>
        <v>#VALUE!</v>
      </c>
      <c r="R150" s="29" t="e">
        <f t="shared" si="85"/>
        <v>#VALUE!</v>
      </c>
      <c r="S150" s="29" t="e">
        <f t="shared" si="85"/>
        <v>#VALUE!</v>
      </c>
      <c r="T150" s="29" t="e">
        <f t="shared" si="85"/>
        <v>#VALUE!</v>
      </c>
      <c r="U150" s="29" t="e">
        <f t="shared" si="85"/>
        <v>#VALUE!</v>
      </c>
      <c r="V150" s="29" t="e">
        <f t="shared" si="85"/>
        <v>#VALUE!</v>
      </c>
      <c r="W150" s="29" t="e">
        <f t="shared" si="85"/>
        <v>#VALUE!</v>
      </c>
      <c r="X150" s="29" t="e">
        <f t="shared" si="85"/>
        <v>#VALUE!</v>
      </c>
      <c r="Y150" s="29" t="e">
        <f t="shared" si="85"/>
        <v>#VALUE!</v>
      </c>
      <c r="Z150" s="29" t="e">
        <f t="shared" si="85"/>
        <v>#VALUE!</v>
      </c>
      <c r="AA150" s="29" t="e">
        <f t="shared" si="85"/>
        <v>#VALUE!</v>
      </c>
      <c r="AB150" s="29" t="e">
        <f t="shared" si="85"/>
        <v>#VALUE!</v>
      </c>
      <c r="AC150" s="29" t="e">
        <f t="shared" si="85"/>
        <v>#VALUE!</v>
      </c>
      <c r="AD150" s="29" t="e">
        <f t="shared" si="85"/>
        <v>#VALUE!</v>
      </c>
      <c r="AE150" s="29" t="e">
        <f t="shared" si="85"/>
        <v>#VALUE!</v>
      </c>
      <c r="AF150" s="29" t="e">
        <f t="shared" si="85"/>
        <v>#VALUE!</v>
      </c>
      <c r="AG150" s="29" t="e">
        <f t="shared" si="85"/>
        <v>#VALUE!</v>
      </c>
      <c r="AH150" s="95" t="s">
        <v>25</v>
      </c>
      <c r="AI150" s="105">
        <f>+COUNTIFS(C151:AG151,"土",C152:AG152,"")+COUNTIFS(C151:AG151,"日",C152:AG152,"")</f>
        <v>0</v>
      </c>
    </row>
    <row r="151" spans="2:38">
      <c r="B151" s="7" t="s">
        <v>26</v>
      </c>
      <c r="C151" s="20" t="str">
        <f t="shared" ref="C151:AG151" si="86">IFERROR(TEXT(WEEKDAY(+C150),"aaa"),"")</f>
        <v/>
      </c>
      <c r="D151" s="20" t="str">
        <f t="shared" si="86"/>
        <v/>
      </c>
      <c r="E151" s="20" t="str">
        <f t="shared" si="86"/>
        <v/>
      </c>
      <c r="F151" s="20" t="str">
        <f t="shared" si="86"/>
        <v/>
      </c>
      <c r="G151" s="20" t="str">
        <f t="shared" si="86"/>
        <v/>
      </c>
      <c r="H151" s="20" t="str">
        <f t="shared" si="86"/>
        <v/>
      </c>
      <c r="I151" s="20" t="str">
        <f t="shared" si="86"/>
        <v/>
      </c>
      <c r="J151" s="20" t="str">
        <f t="shared" si="86"/>
        <v/>
      </c>
      <c r="K151" s="20" t="str">
        <f t="shared" si="86"/>
        <v/>
      </c>
      <c r="L151" s="20" t="str">
        <f t="shared" si="86"/>
        <v/>
      </c>
      <c r="M151" s="20" t="str">
        <f t="shared" si="86"/>
        <v/>
      </c>
      <c r="N151" s="20" t="str">
        <f t="shared" si="86"/>
        <v/>
      </c>
      <c r="O151" s="20" t="str">
        <f t="shared" si="86"/>
        <v/>
      </c>
      <c r="P151" s="20" t="str">
        <f t="shared" si="86"/>
        <v/>
      </c>
      <c r="Q151" s="20" t="str">
        <f t="shared" si="86"/>
        <v/>
      </c>
      <c r="R151" s="20" t="str">
        <f t="shared" si="86"/>
        <v/>
      </c>
      <c r="S151" s="20" t="str">
        <f t="shared" si="86"/>
        <v/>
      </c>
      <c r="T151" s="20" t="str">
        <f t="shared" si="86"/>
        <v/>
      </c>
      <c r="U151" s="20" t="str">
        <f t="shared" si="86"/>
        <v/>
      </c>
      <c r="V151" s="20" t="str">
        <f t="shared" si="86"/>
        <v/>
      </c>
      <c r="W151" s="20" t="str">
        <f t="shared" si="86"/>
        <v/>
      </c>
      <c r="X151" s="20" t="str">
        <f t="shared" si="86"/>
        <v/>
      </c>
      <c r="Y151" s="20" t="str">
        <f t="shared" si="86"/>
        <v/>
      </c>
      <c r="Z151" s="20" t="str">
        <f t="shared" si="86"/>
        <v/>
      </c>
      <c r="AA151" s="20" t="str">
        <f t="shared" si="86"/>
        <v/>
      </c>
      <c r="AB151" s="20" t="str">
        <f t="shared" si="86"/>
        <v/>
      </c>
      <c r="AC151" s="20" t="str">
        <f t="shared" si="86"/>
        <v/>
      </c>
      <c r="AD151" s="20" t="str">
        <f t="shared" si="86"/>
        <v/>
      </c>
      <c r="AE151" s="20" t="str">
        <f t="shared" si="86"/>
        <v/>
      </c>
      <c r="AF151" s="20" t="str">
        <f t="shared" si="86"/>
        <v/>
      </c>
      <c r="AG151" s="20" t="str">
        <f t="shared" si="86"/>
        <v/>
      </c>
      <c r="AH151" s="95" t="s">
        <v>12</v>
      </c>
      <c r="AI151" s="105">
        <f>+COUNTIF(C152:AG152,"夏休")+COUNTIF(C152:AG152,"冬休")+COUNTIF(C152:AG152,"中止")</f>
        <v>0</v>
      </c>
    </row>
    <row r="152" spans="2:38" ht="13.5" customHeight="1">
      <c r="B152" s="8" t="s">
        <v>27</v>
      </c>
      <c r="C152" s="21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88"/>
      <c r="AH152" s="96" t="s">
        <v>4</v>
      </c>
      <c r="AI152" s="106">
        <f>COUNT(C150:AG150)-AI151</f>
        <v>0</v>
      </c>
    </row>
    <row r="153" spans="2:38" ht="13.5" customHeight="1">
      <c r="B153" s="9"/>
      <c r="C153" s="21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88"/>
      <c r="AH153" s="96" t="s">
        <v>29</v>
      </c>
      <c r="AI153" s="106">
        <f>+COUNTIF(C154:AG155,"休")</f>
        <v>0</v>
      </c>
      <c r="AJ153" s="113" t="e">
        <f>IF(AI154&gt;0.285,"",IF(AI153&lt;AI150,"←計画日数が足りません",""))</f>
        <v>#DIV/0!</v>
      </c>
    </row>
    <row r="154" spans="2:38" ht="13.5" customHeight="1">
      <c r="B154" s="10" t="s">
        <v>2</v>
      </c>
      <c r="C154" s="22"/>
      <c r="D154" s="36"/>
      <c r="E154" s="35"/>
      <c r="F154" s="35"/>
      <c r="G154" s="35"/>
      <c r="H154" s="35"/>
      <c r="I154" s="35"/>
      <c r="J154" s="35"/>
      <c r="K154" s="36"/>
      <c r="L154" s="35"/>
      <c r="M154" s="35"/>
      <c r="N154" s="35"/>
      <c r="O154" s="35"/>
      <c r="P154" s="35"/>
      <c r="Q154" s="35"/>
      <c r="R154" s="36"/>
      <c r="S154" s="35"/>
      <c r="T154" s="35"/>
      <c r="U154" s="35"/>
      <c r="V154" s="35"/>
      <c r="W154" s="35"/>
      <c r="X154" s="35"/>
      <c r="Y154" s="36"/>
      <c r="Z154" s="35"/>
      <c r="AA154" s="35"/>
      <c r="AB154" s="35"/>
      <c r="AC154" s="35"/>
      <c r="AD154" s="35"/>
      <c r="AE154" s="35"/>
      <c r="AF154" s="35"/>
      <c r="AG154" s="89"/>
      <c r="AH154" s="96" t="s">
        <v>30</v>
      </c>
      <c r="AI154" s="107" t="e">
        <f>+AI153/AI152</f>
        <v>#DIV/0!</v>
      </c>
    </row>
    <row r="155" spans="2:38">
      <c r="B155" s="10"/>
      <c r="C155" s="22"/>
      <c r="D155" s="36"/>
      <c r="E155" s="35"/>
      <c r="F155" s="35"/>
      <c r="G155" s="35"/>
      <c r="H155" s="35"/>
      <c r="I155" s="35"/>
      <c r="J155" s="35"/>
      <c r="K155" s="36"/>
      <c r="L155" s="35"/>
      <c r="M155" s="35"/>
      <c r="N155" s="35"/>
      <c r="O155" s="35"/>
      <c r="P155" s="35"/>
      <c r="Q155" s="35"/>
      <c r="R155" s="36"/>
      <c r="S155" s="35"/>
      <c r="T155" s="35"/>
      <c r="U155" s="35"/>
      <c r="V155" s="35"/>
      <c r="W155" s="35"/>
      <c r="X155" s="35"/>
      <c r="Y155" s="36"/>
      <c r="Z155" s="35"/>
      <c r="AA155" s="35"/>
      <c r="AB155" s="35"/>
      <c r="AC155" s="35"/>
      <c r="AD155" s="35"/>
      <c r="AE155" s="35"/>
      <c r="AF155" s="35"/>
      <c r="AG155" s="89"/>
      <c r="AH155" s="96" t="s">
        <v>7</v>
      </c>
      <c r="AI155" s="106">
        <f>+COUNTA(C156:AG157)</f>
        <v>0</v>
      </c>
    </row>
    <row r="156" spans="2:38">
      <c r="B156" s="11" t="s">
        <v>17</v>
      </c>
      <c r="C156" s="23"/>
      <c r="D156" s="44"/>
      <c r="E156" s="36"/>
      <c r="F156" s="36"/>
      <c r="G156" s="36"/>
      <c r="H156" s="36"/>
      <c r="I156" s="36"/>
      <c r="J156" s="36"/>
      <c r="K156" s="44"/>
      <c r="L156" s="36"/>
      <c r="M156" s="36"/>
      <c r="N156" s="36"/>
      <c r="O156" s="36"/>
      <c r="P156" s="36"/>
      <c r="Q156" s="36"/>
      <c r="R156" s="44"/>
      <c r="S156" s="36"/>
      <c r="T156" s="36"/>
      <c r="U156" s="36"/>
      <c r="V156" s="36"/>
      <c r="W156" s="36"/>
      <c r="X156" s="36"/>
      <c r="Y156" s="44"/>
      <c r="Z156" s="36"/>
      <c r="AA156" s="36"/>
      <c r="AB156" s="36"/>
      <c r="AC156" s="36"/>
      <c r="AD156" s="36"/>
      <c r="AE156" s="36"/>
      <c r="AF156" s="36"/>
      <c r="AG156" s="90"/>
      <c r="AH156" s="97" t="s">
        <v>31</v>
      </c>
      <c r="AI156" s="108" t="e">
        <f>+AI155/AI152</f>
        <v>#DIV/0!</v>
      </c>
      <c r="AL156" s="2">
        <f>+COUNTIF(C154:AG155,"休")</f>
        <v>0</v>
      </c>
    </row>
    <row r="157" spans="2:38">
      <c r="B157" s="12"/>
      <c r="C157" s="24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91"/>
      <c r="AH157" s="98" t="s">
        <v>6</v>
      </c>
      <c r="AI157" s="109" t="str">
        <f>IF(7&gt;AI152,"対象外",IF(OR(AI156&gt;=0.285,AI155&gt;=AI150),"OK","NG"))</f>
        <v>対象外</v>
      </c>
      <c r="AJ157" s="113" t="str">
        <f>IF(AI157="対象外","←７日間に満たない期間は達成判定の対象外",IF(AI157="NG","←月単位未達成","←月単位達成"))</f>
        <v>←７日間に満たない期間は達成判定の対象外</v>
      </c>
      <c r="AL157" s="114" t="str">
        <f>IF(7&gt;AI152,"対象外",IF(AL156&gt;=AI150,"OK","NG"))</f>
        <v>対象外</v>
      </c>
    </row>
    <row r="158" spans="2:38" hidden="1">
      <c r="B158" s="13" t="s">
        <v>32</v>
      </c>
      <c r="C158" s="25" t="e">
        <f t="shared" ref="C158:AG158" si="87">IF(AND(DAY(C150)&gt;=22,DAY(C150)&lt;=28,C151="土"),1,0)</f>
        <v>#VALUE!</v>
      </c>
      <c r="D158" s="25" t="e">
        <f t="shared" si="87"/>
        <v>#VALUE!</v>
      </c>
      <c r="E158" s="25" t="e">
        <f t="shared" si="87"/>
        <v>#VALUE!</v>
      </c>
      <c r="F158" s="25" t="e">
        <f t="shared" si="87"/>
        <v>#VALUE!</v>
      </c>
      <c r="G158" s="25" t="e">
        <f t="shared" si="87"/>
        <v>#VALUE!</v>
      </c>
      <c r="H158" s="25" t="e">
        <f t="shared" si="87"/>
        <v>#VALUE!</v>
      </c>
      <c r="I158" s="25" t="e">
        <f t="shared" si="87"/>
        <v>#VALUE!</v>
      </c>
      <c r="J158" s="25" t="e">
        <f t="shared" si="87"/>
        <v>#VALUE!</v>
      </c>
      <c r="K158" s="25" t="e">
        <f t="shared" si="87"/>
        <v>#VALUE!</v>
      </c>
      <c r="L158" s="25" t="e">
        <f t="shared" si="87"/>
        <v>#VALUE!</v>
      </c>
      <c r="M158" s="25" t="e">
        <f t="shared" si="87"/>
        <v>#VALUE!</v>
      </c>
      <c r="N158" s="25" t="e">
        <f t="shared" si="87"/>
        <v>#VALUE!</v>
      </c>
      <c r="O158" s="25" t="e">
        <f t="shared" si="87"/>
        <v>#VALUE!</v>
      </c>
      <c r="P158" s="25" t="e">
        <f t="shared" si="87"/>
        <v>#VALUE!</v>
      </c>
      <c r="Q158" s="25" t="e">
        <f t="shared" si="87"/>
        <v>#VALUE!</v>
      </c>
      <c r="R158" s="25" t="e">
        <f t="shared" si="87"/>
        <v>#VALUE!</v>
      </c>
      <c r="S158" s="25" t="e">
        <f t="shared" si="87"/>
        <v>#VALUE!</v>
      </c>
      <c r="T158" s="25" t="e">
        <f t="shared" si="87"/>
        <v>#VALUE!</v>
      </c>
      <c r="U158" s="25" t="e">
        <f t="shared" si="87"/>
        <v>#VALUE!</v>
      </c>
      <c r="V158" s="25" t="e">
        <f t="shared" si="87"/>
        <v>#VALUE!</v>
      </c>
      <c r="W158" s="25" t="e">
        <f t="shared" si="87"/>
        <v>#VALUE!</v>
      </c>
      <c r="X158" s="25" t="e">
        <f t="shared" si="87"/>
        <v>#VALUE!</v>
      </c>
      <c r="Y158" s="25" t="e">
        <f t="shared" si="87"/>
        <v>#VALUE!</v>
      </c>
      <c r="Z158" s="25" t="e">
        <f t="shared" si="87"/>
        <v>#VALUE!</v>
      </c>
      <c r="AA158" s="25" t="e">
        <f t="shared" si="87"/>
        <v>#VALUE!</v>
      </c>
      <c r="AB158" s="25" t="e">
        <f t="shared" si="87"/>
        <v>#VALUE!</v>
      </c>
      <c r="AC158" s="25" t="e">
        <f t="shared" si="87"/>
        <v>#VALUE!</v>
      </c>
      <c r="AD158" s="25" t="e">
        <f t="shared" si="87"/>
        <v>#VALUE!</v>
      </c>
      <c r="AE158" s="25" t="e">
        <f t="shared" si="87"/>
        <v>#VALUE!</v>
      </c>
      <c r="AF158" s="25" t="e">
        <f t="shared" si="87"/>
        <v>#VALUE!</v>
      </c>
      <c r="AG158" s="25" t="e">
        <f t="shared" si="87"/>
        <v>#VALUE!</v>
      </c>
      <c r="AH158" s="99" t="s">
        <v>34</v>
      </c>
      <c r="AI158" s="110">
        <f t="shared" ref="AI158:AI165" si="88">_xlfn.AGGREGATE(9,6,C158:AG158)</f>
        <v>0</v>
      </c>
      <c r="AJ158" s="113"/>
    </row>
    <row r="159" spans="2:38" hidden="1">
      <c r="B159" s="13" t="s">
        <v>13</v>
      </c>
      <c r="C159" s="26" t="e">
        <f t="shared" ref="C159:AG159" si="89">IF(AND(DAY(C150)&gt;=22,DAY(C150)&lt;=28,C151="土",OR(C156="休",C156="雨")),1,0)</f>
        <v>#VALUE!</v>
      </c>
      <c r="D159" s="26" t="e">
        <f t="shared" si="89"/>
        <v>#VALUE!</v>
      </c>
      <c r="E159" s="26" t="e">
        <f t="shared" si="89"/>
        <v>#VALUE!</v>
      </c>
      <c r="F159" s="26" t="e">
        <f t="shared" si="89"/>
        <v>#VALUE!</v>
      </c>
      <c r="G159" s="26" t="e">
        <f t="shared" si="89"/>
        <v>#VALUE!</v>
      </c>
      <c r="H159" s="26" t="e">
        <f t="shared" si="89"/>
        <v>#VALUE!</v>
      </c>
      <c r="I159" s="26" t="e">
        <f t="shared" si="89"/>
        <v>#VALUE!</v>
      </c>
      <c r="J159" s="26" t="e">
        <f t="shared" si="89"/>
        <v>#VALUE!</v>
      </c>
      <c r="K159" s="26" t="e">
        <f t="shared" si="89"/>
        <v>#VALUE!</v>
      </c>
      <c r="L159" s="26" t="e">
        <f t="shared" si="89"/>
        <v>#VALUE!</v>
      </c>
      <c r="M159" s="26" t="e">
        <f t="shared" si="89"/>
        <v>#VALUE!</v>
      </c>
      <c r="N159" s="26" t="e">
        <f t="shared" si="89"/>
        <v>#VALUE!</v>
      </c>
      <c r="O159" s="26" t="e">
        <f t="shared" si="89"/>
        <v>#VALUE!</v>
      </c>
      <c r="P159" s="26" t="e">
        <f t="shared" si="89"/>
        <v>#VALUE!</v>
      </c>
      <c r="Q159" s="26" t="e">
        <f t="shared" si="89"/>
        <v>#VALUE!</v>
      </c>
      <c r="R159" s="26" t="e">
        <f t="shared" si="89"/>
        <v>#VALUE!</v>
      </c>
      <c r="S159" s="26" t="e">
        <f t="shared" si="89"/>
        <v>#VALUE!</v>
      </c>
      <c r="T159" s="26" t="e">
        <f t="shared" si="89"/>
        <v>#VALUE!</v>
      </c>
      <c r="U159" s="26" t="e">
        <f t="shared" si="89"/>
        <v>#VALUE!</v>
      </c>
      <c r="V159" s="26" t="e">
        <f t="shared" si="89"/>
        <v>#VALUE!</v>
      </c>
      <c r="W159" s="26" t="e">
        <f t="shared" si="89"/>
        <v>#VALUE!</v>
      </c>
      <c r="X159" s="26" t="e">
        <f t="shared" si="89"/>
        <v>#VALUE!</v>
      </c>
      <c r="Y159" s="26" t="e">
        <f t="shared" si="89"/>
        <v>#VALUE!</v>
      </c>
      <c r="Z159" s="26" t="e">
        <f t="shared" si="89"/>
        <v>#VALUE!</v>
      </c>
      <c r="AA159" s="26" t="e">
        <f t="shared" si="89"/>
        <v>#VALUE!</v>
      </c>
      <c r="AB159" s="26" t="e">
        <f t="shared" si="89"/>
        <v>#VALUE!</v>
      </c>
      <c r="AC159" s="26" t="e">
        <f t="shared" si="89"/>
        <v>#VALUE!</v>
      </c>
      <c r="AD159" s="26" t="e">
        <f t="shared" si="89"/>
        <v>#VALUE!</v>
      </c>
      <c r="AE159" s="26" t="e">
        <f t="shared" si="89"/>
        <v>#VALUE!</v>
      </c>
      <c r="AF159" s="26" t="e">
        <f t="shared" si="89"/>
        <v>#VALUE!</v>
      </c>
      <c r="AG159" s="26" t="e">
        <f t="shared" si="89"/>
        <v>#VALUE!</v>
      </c>
      <c r="AH159" s="99" t="s">
        <v>35</v>
      </c>
      <c r="AI159" s="110">
        <f t="shared" si="88"/>
        <v>0</v>
      </c>
      <c r="AJ159" s="113"/>
    </row>
    <row r="160" spans="2:38" hidden="1">
      <c r="B160" s="13" t="s">
        <v>37</v>
      </c>
      <c r="C160" s="25" t="e">
        <f t="shared" ref="C160:AG160" si="90">IF(AND(DAY(C150)&gt;=8,DAY(C150)&lt;=14,C151="土"),1,0)</f>
        <v>#VALUE!</v>
      </c>
      <c r="D160" s="25" t="e">
        <f t="shared" si="90"/>
        <v>#VALUE!</v>
      </c>
      <c r="E160" s="25" t="e">
        <f t="shared" si="90"/>
        <v>#VALUE!</v>
      </c>
      <c r="F160" s="25" t="e">
        <f t="shared" si="90"/>
        <v>#VALUE!</v>
      </c>
      <c r="G160" s="25" t="e">
        <f t="shared" si="90"/>
        <v>#VALUE!</v>
      </c>
      <c r="H160" s="25" t="e">
        <f t="shared" si="90"/>
        <v>#VALUE!</v>
      </c>
      <c r="I160" s="25" t="e">
        <f t="shared" si="90"/>
        <v>#VALUE!</v>
      </c>
      <c r="J160" s="25" t="e">
        <f t="shared" si="90"/>
        <v>#VALUE!</v>
      </c>
      <c r="K160" s="25" t="e">
        <f t="shared" si="90"/>
        <v>#VALUE!</v>
      </c>
      <c r="L160" s="25" t="e">
        <f t="shared" si="90"/>
        <v>#VALUE!</v>
      </c>
      <c r="M160" s="25" t="e">
        <f t="shared" si="90"/>
        <v>#VALUE!</v>
      </c>
      <c r="N160" s="25" t="e">
        <f t="shared" si="90"/>
        <v>#VALUE!</v>
      </c>
      <c r="O160" s="25" t="e">
        <f t="shared" si="90"/>
        <v>#VALUE!</v>
      </c>
      <c r="P160" s="25" t="e">
        <f t="shared" si="90"/>
        <v>#VALUE!</v>
      </c>
      <c r="Q160" s="25" t="e">
        <f t="shared" si="90"/>
        <v>#VALUE!</v>
      </c>
      <c r="R160" s="25" t="e">
        <f t="shared" si="90"/>
        <v>#VALUE!</v>
      </c>
      <c r="S160" s="25" t="e">
        <f t="shared" si="90"/>
        <v>#VALUE!</v>
      </c>
      <c r="T160" s="25" t="e">
        <f t="shared" si="90"/>
        <v>#VALUE!</v>
      </c>
      <c r="U160" s="25" t="e">
        <f t="shared" si="90"/>
        <v>#VALUE!</v>
      </c>
      <c r="V160" s="25" t="e">
        <f t="shared" si="90"/>
        <v>#VALUE!</v>
      </c>
      <c r="W160" s="25" t="e">
        <f t="shared" si="90"/>
        <v>#VALUE!</v>
      </c>
      <c r="X160" s="25" t="e">
        <f t="shared" si="90"/>
        <v>#VALUE!</v>
      </c>
      <c r="Y160" s="25" t="e">
        <f t="shared" si="90"/>
        <v>#VALUE!</v>
      </c>
      <c r="Z160" s="25" t="e">
        <f t="shared" si="90"/>
        <v>#VALUE!</v>
      </c>
      <c r="AA160" s="25" t="e">
        <f t="shared" si="90"/>
        <v>#VALUE!</v>
      </c>
      <c r="AB160" s="25" t="e">
        <f t="shared" si="90"/>
        <v>#VALUE!</v>
      </c>
      <c r="AC160" s="25" t="e">
        <f t="shared" si="90"/>
        <v>#VALUE!</v>
      </c>
      <c r="AD160" s="25" t="e">
        <f t="shared" si="90"/>
        <v>#VALUE!</v>
      </c>
      <c r="AE160" s="25" t="e">
        <f t="shared" si="90"/>
        <v>#VALUE!</v>
      </c>
      <c r="AF160" s="25" t="e">
        <f t="shared" si="90"/>
        <v>#VALUE!</v>
      </c>
      <c r="AG160" s="25" t="e">
        <f t="shared" si="90"/>
        <v>#VALUE!</v>
      </c>
      <c r="AH160" s="99" t="s">
        <v>34</v>
      </c>
      <c r="AI160" s="110">
        <f t="shared" si="88"/>
        <v>0</v>
      </c>
      <c r="AJ160" s="113"/>
    </row>
    <row r="161" spans="2:38" hidden="1">
      <c r="B161" s="13" t="s">
        <v>38</v>
      </c>
      <c r="C161" s="26" t="e">
        <f t="shared" ref="C161:AG161" si="91">IF(AND(DAY(C150)&gt;=8,DAY(C150)&lt;=14,C151="土",OR(C156="休",C156="雨")),1,0)</f>
        <v>#VALUE!</v>
      </c>
      <c r="D161" s="26" t="e">
        <f t="shared" si="91"/>
        <v>#VALUE!</v>
      </c>
      <c r="E161" s="26" t="e">
        <f t="shared" si="91"/>
        <v>#VALUE!</v>
      </c>
      <c r="F161" s="26" t="e">
        <f t="shared" si="91"/>
        <v>#VALUE!</v>
      </c>
      <c r="G161" s="26" t="e">
        <f t="shared" si="91"/>
        <v>#VALUE!</v>
      </c>
      <c r="H161" s="26" t="e">
        <f t="shared" si="91"/>
        <v>#VALUE!</v>
      </c>
      <c r="I161" s="26" t="e">
        <f t="shared" si="91"/>
        <v>#VALUE!</v>
      </c>
      <c r="J161" s="26" t="e">
        <f t="shared" si="91"/>
        <v>#VALUE!</v>
      </c>
      <c r="K161" s="26" t="e">
        <f t="shared" si="91"/>
        <v>#VALUE!</v>
      </c>
      <c r="L161" s="26" t="e">
        <f t="shared" si="91"/>
        <v>#VALUE!</v>
      </c>
      <c r="M161" s="26" t="e">
        <f t="shared" si="91"/>
        <v>#VALUE!</v>
      </c>
      <c r="N161" s="26" t="e">
        <f t="shared" si="91"/>
        <v>#VALUE!</v>
      </c>
      <c r="O161" s="26" t="e">
        <f t="shared" si="91"/>
        <v>#VALUE!</v>
      </c>
      <c r="P161" s="26" t="e">
        <f t="shared" si="91"/>
        <v>#VALUE!</v>
      </c>
      <c r="Q161" s="26" t="e">
        <f t="shared" si="91"/>
        <v>#VALUE!</v>
      </c>
      <c r="R161" s="26" t="e">
        <f t="shared" si="91"/>
        <v>#VALUE!</v>
      </c>
      <c r="S161" s="26" t="e">
        <f t="shared" si="91"/>
        <v>#VALUE!</v>
      </c>
      <c r="T161" s="26" t="e">
        <f t="shared" si="91"/>
        <v>#VALUE!</v>
      </c>
      <c r="U161" s="26" t="e">
        <f t="shared" si="91"/>
        <v>#VALUE!</v>
      </c>
      <c r="V161" s="26" t="e">
        <f t="shared" si="91"/>
        <v>#VALUE!</v>
      </c>
      <c r="W161" s="26" t="e">
        <f t="shared" si="91"/>
        <v>#VALUE!</v>
      </c>
      <c r="X161" s="26" t="e">
        <f t="shared" si="91"/>
        <v>#VALUE!</v>
      </c>
      <c r="Y161" s="26" t="e">
        <f t="shared" si="91"/>
        <v>#VALUE!</v>
      </c>
      <c r="Z161" s="26" t="e">
        <f t="shared" si="91"/>
        <v>#VALUE!</v>
      </c>
      <c r="AA161" s="26" t="e">
        <f t="shared" si="91"/>
        <v>#VALUE!</v>
      </c>
      <c r="AB161" s="26" t="e">
        <f t="shared" si="91"/>
        <v>#VALUE!</v>
      </c>
      <c r="AC161" s="26" t="e">
        <f t="shared" si="91"/>
        <v>#VALUE!</v>
      </c>
      <c r="AD161" s="26" t="e">
        <f t="shared" si="91"/>
        <v>#VALUE!</v>
      </c>
      <c r="AE161" s="26" t="e">
        <f t="shared" si="91"/>
        <v>#VALUE!</v>
      </c>
      <c r="AF161" s="26" t="e">
        <f t="shared" si="91"/>
        <v>#VALUE!</v>
      </c>
      <c r="AG161" s="26" t="e">
        <f t="shared" si="91"/>
        <v>#VALUE!</v>
      </c>
      <c r="AH161" s="99" t="s">
        <v>35</v>
      </c>
      <c r="AI161" s="110">
        <f t="shared" si="88"/>
        <v>0</v>
      </c>
      <c r="AJ161" s="113"/>
    </row>
    <row r="162" spans="2:38" hidden="1">
      <c r="B162" s="13" t="s">
        <v>33</v>
      </c>
      <c r="C162" s="25" t="e">
        <f t="shared" ref="C162:AG162" si="92">IF(AND(DAY(C150)&gt;=22,DAY(C150)&lt;=28,C151="日"),1,0)</f>
        <v>#VALUE!</v>
      </c>
      <c r="D162" s="25" t="e">
        <f t="shared" si="92"/>
        <v>#VALUE!</v>
      </c>
      <c r="E162" s="25" t="e">
        <f t="shared" si="92"/>
        <v>#VALUE!</v>
      </c>
      <c r="F162" s="25" t="e">
        <f t="shared" si="92"/>
        <v>#VALUE!</v>
      </c>
      <c r="G162" s="25" t="e">
        <f t="shared" si="92"/>
        <v>#VALUE!</v>
      </c>
      <c r="H162" s="25" t="e">
        <f t="shared" si="92"/>
        <v>#VALUE!</v>
      </c>
      <c r="I162" s="25" t="e">
        <f t="shared" si="92"/>
        <v>#VALUE!</v>
      </c>
      <c r="J162" s="25" t="e">
        <f t="shared" si="92"/>
        <v>#VALUE!</v>
      </c>
      <c r="K162" s="25" t="e">
        <f t="shared" si="92"/>
        <v>#VALUE!</v>
      </c>
      <c r="L162" s="25" t="e">
        <f t="shared" si="92"/>
        <v>#VALUE!</v>
      </c>
      <c r="M162" s="25" t="e">
        <f t="shared" si="92"/>
        <v>#VALUE!</v>
      </c>
      <c r="N162" s="25" t="e">
        <f t="shared" si="92"/>
        <v>#VALUE!</v>
      </c>
      <c r="O162" s="25" t="e">
        <f t="shared" si="92"/>
        <v>#VALUE!</v>
      </c>
      <c r="P162" s="25" t="e">
        <f t="shared" si="92"/>
        <v>#VALUE!</v>
      </c>
      <c r="Q162" s="25" t="e">
        <f t="shared" si="92"/>
        <v>#VALUE!</v>
      </c>
      <c r="R162" s="25" t="e">
        <f t="shared" si="92"/>
        <v>#VALUE!</v>
      </c>
      <c r="S162" s="25" t="e">
        <f t="shared" si="92"/>
        <v>#VALUE!</v>
      </c>
      <c r="T162" s="25" t="e">
        <f t="shared" si="92"/>
        <v>#VALUE!</v>
      </c>
      <c r="U162" s="25" t="e">
        <f t="shared" si="92"/>
        <v>#VALUE!</v>
      </c>
      <c r="V162" s="25" t="e">
        <f t="shared" si="92"/>
        <v>#VALUE!</v>
      </c>
      <c r="W162" s="25" t="e">
        <f t="shared" si="92"/>
        <v>#VALUE!</v>
      </c>
      <c r="X162" s="25" t="e">
        <f t="shared" si="92"/>
        <v>#VALUE!</v>
      </c>
      <c r="Y162" s="25" t="e">
        <f t="shared" si="92"/>
        <v>#VALUE!</v>
      </c>
      <c r="Z162" s="25" t="e">
        <f t="shared" si="92"/>
        <v>#VALUE!</v>
      </c>
      <c r="AA162" s="25" t="e">
        <f t="shared" si="92"/>
        <v>#VALUE!</v>
      </c>
      <c r="AB162" s="25" t="e">
        <f t="shared" si="92"/>
        <v>#VALUE!</v>
      </c>
      <c r="AC162" s="25" t="e">
        <f t="shared" si="92"/>
        <v>#VALUE!</v>
      </c>
      <c r="AD162" s="25" t="e">
        <f t="shared" si="92"/>
        <v>#VALUE!</v>
      </c>
      <c r="AE162" s="25" t="e">
        <f t="shared" si="92"/>
        <v>#VALUE!</v>
      </c>
      <c r="AF162" s="25" t="e">
        <f t="shared" si="92"/>
        <v>#VALUE!</v>
      </c>
      <c r="AG162" s="25" t="e">
        <f t="shared" si="92"/>
        <v>#VALUE!</v>
      </c>
      <c r="AH162" s="99" t="s">
        <v>34</v>
      </c>
      <c r="AI162" s="110">
        <f t="shared" si="88"/>
        <v>0</v>
      </c>
      <c r="AJ162" s="113"/>
    </row>
    <row r="163" spans="2:38" hidden="1">
      <c r="B163" s="13" t="s">
        <v>39</v>
      </c>
      <c r="C163" s="26" t="e">
        <f t="shared" ref="C163:AG163" si="93">IF(AND(DAY(C150)&gt;=22,DAY(C150)&lt;=28,C151="日",OR(C156="休",C156="雨")),1,0)</f>
        <v>#VALUE!</v>
      </c>
      <c r="D163" s="26" t="e">
        <f t="shared" si="93"/>
        <v>#VALUE!</v>
      </c>
      <c r="E163" s="26" t="e">
        <f t="shared" si="93"/>
        <v>#VALUE!</v>
      </c>
      <c r="F163" s="26" t="e">
        <f t="shared" si="93"/>
        <v>#VALUE!</v>
      </c>
      <c r="G163" s="26" t="e">
        <f t="shared" si="93"/>
        <v>#VALUE!</v>
      </c>
      <c r="H163" s="26" t="e">
        <f t="shared" si="93"/>
        <v>#VALUE!</v>
      </c>
      <c r="I163" s="26" t="e">
        <f t="shared" si="93"/>
        <v>#VALUE!</v>
      </c>
      <c r="J163" s="26" t="e">
        <f t="shared" si="93"/>
        <v>#VALUE!</v>
      </c>
      <c r="K163" s="26" t="e">
        <f t="shared" si="93"/>
        <v>#VALUE!</v>
      </c>
      <c r="L163" s="26" t="e">
        <f t="shared" si="93"/>
        <v>#VALUE!</v>
      </c>
      <c r="M163" s="26" t="e">
        <f t="shared" si="93"/>
        <v>#VALUE!</v>
      </c>
      <c r="N163" s="26" t="e">
        <f t="shared" si="93"/>
        <v>#VALUE!</v>
      </c>
      <c r="O163" s="26" t="e">
        <f t="shared" si="93"/>
        <v>#VALUE!</v>
      </c>
      <c r="P163" s="26" t="e">
        <f t="shared" si="93"/>
        <v>#VALUE!</v>
      </c>
      <c r="Q163" s="26" t="e">
        <f t="shared" si="93"/>
        <v>#VALUE!</v>
      </c>
      <c r="R163" s="26" t="e">
        <f t="shared" si="93"/>
        <v>#VALUE!</v>
      </c>
      <c r="S163" s="26" t="e">
        <f t="shared" si="93"/>
        <v>#VALUE!</v>
      </c>
      <c r="T163" s="26" t="e">
        <f t="shared" si="93"/>
        <v>#VALUE!</v>
      </c>
      <c r="U163" s="26" t="e">
        <f t="shared" si="93"/>
        <v>#VALUE!</v>
      </c>
      <c r="V163" s="26" t="e">
        <f t="shared" si="93"/>
        <v>#VALUE!</v>
      </c>
      <c r="W163" s="26" t="e">
        <f t="shared" si="93"/>
        <v>#VALUE!</v>
      </c>
      <c r="X163" s="26" t="e">
        <f t="shared" si="93"/>
        <v>#VALUE!</v>
      </c>
      <c r="Y163" s="26" t="e">
        <f t="shared" si="93"/>
        <v>#VALUE!</v>
      </c>
      <c r="Z163" s="26" t="e">
        <f t="shared" si="93"/>
        <v>#VALUE!</v>
      </c>
      <c r="AA163" s="26" t="e">
        <f t="shared" si="93"/>
        <v>#VALUE!</v>
      </c>
      <c r="AB163" s="26" t="e">
        <f t="shared" si="93"/>
        <v>#VALUE!</v>
      </c>
      <c r="AC163" s="26" t="e">
        <f t="shared" si="93"/>
        <v>#VALUE!</v>
      </c>
      <c r="AD163" s="26" t="e">
        <f t="shared" si="93"/>
        <v>#VALUE!</v>
      </c>
      <c r="AE163" s="26" t="e">
        <f t="shared" si="93"/>
        <v>#VALUE!</v>
      </c>
      <c r="AF163" s="26" t="e">
        <f t="shared" si="93"/>
        <v>#VALUE!</v>
      </c>
      <c r="AG163" s="26" t="e">
        <f t="shared" si="93"/>
        <v>#VALUE!</v>
      </c>
      <c r="AH163" s="99" t="s">
        <v>35</v>
      </c>
      <c r="AI163" s="110">
        <f t="shared" si="88"/>
        <v>0</v>
      </c>
      <c r="AJ163" s="113"/>
    </row>
    <row r="164" spans="2:38" hidden="1">
      <c r="B164" s="13" t="s">
        <v>40</v>
      </c>
      <c r="C164" s="25" t="e">
        <f t="shared" ref="C164:AG164" si="94">IF(AND(DAY(C150)&gt;=8,DAY(C150)&lt;=14,C151="日"),1,0)</f>
        <v>#VALUE!</v>
      </c>
      <c r="D164" s="25" t="e">
        <f t="shared" si="94"/>
        <v>#VALUE!</v>
      </c>
      <c r="E164" s="25" t="e">
        <f t="shared" si="94"/>
        <v>#VALUE!</v>
      </c>
      <c r="F164" s="25" t="e">
        <f t="shared" si="94"/>
        <v>#VALUE!</v>
      </c>
      <c r="G164" s="25" t="e">
        <f t="shared" si="94"/>
        <v>#VALUE!</v>
      </c>
      <c r="H164" s="25" t="e">
        <f t="shared" si="94"/>
        <v>#VALUE!</v>
      </c>
      <c r="I164" s="25" t="e">
        <f t="shared" si="94"/>
        <v>#VALUE!</v>
      </c>
      <c r="J164" s="25" t="e">
        <f t="shared" si="94"/>
        <v>#VALUE!</v>
      </c>
      <c r="K164" s="25" t="e">
        <f t="shared" si="94"/>
        <v>#VALUE!</v>
      </c>
      <c r="L164" s="25" t="e">
        <f t="shared" si="94"/>
        <v>#VALUE!</v>
      </c>
      <c r="M164" s="25" t="e">
        <f t="shared" si="94"/>
        <v>#VALUE!</v>
      </c>
      <c r="N164" s="25" t="e">
        <f t="shared" si="94"/>
        <v>#VALUE!</v>
      </c>
      <c r="O164" s="25" t="e">
        <f t="shared" si="94"/>
        <v>#VALUE!</v>
      </c>
      <c r="P164" s="25" t="e">
        <f t="shared" si="94"/>
        <v>#VALUE!</v>
      </c>
      <c r="Q164" s="25" t="e">
        <f t="shared" si="94"/>
        <v>#VALUE!</v>
      </c>
      <c r="R164" s="25" t="e">
        <f t="shared" si="94"/>
        <v>#VALUE!</v>
      </c>
      <c r="S164" s="25" t="e">
        <f t="shared" si="94"/>
        <v>#VALUE!</v>
      </c>
      <c r="T164" s="25" t="e">
        <f t="shared" si="94"/>
        <v>#VALUE!</v>
      </c>
      <c r="U164" s="25" t="e">
        <f t="shared" si="94"/>
        <v>#VALUE!</v>
      </c>
      <c r="V164" s="25" t="e">
        <f t="shared" si="94"/>
        <v>#VALUE!</v>
      </c>
      <c r="W164" s="25" t="e">
        <f t="shared" si="94"/>
        <v>#VALUE!</v>
      </c>
      <c r="X164" s="25" t="e">
        <f t="shared" si="94"/>
        <v>#VALUE!</v>
      </c>
      <c r="Y164" s="25" t="e">
        <f t="shared" si="94"/>
        <v>#VALUE!</v>
      </c>
      <c r="Z164" s="25" t="e">
        <f t="shared" si="94"/>
        <v>#VALUE!</v>
      </c>
      <c r="AA164" s="25" t="e">
        <f t="shared" si="94"/>
        <v>#VALUE!</v>
      </c>
      <c r="AB164" s="25" t="e">
        <f t="shared" si="94"/>
        <v>#VALUE!</v>
      </c>
      <c r="AC164" s="25" t="e">
        <f t="shared" si="94"/>
        <v>#VALUE!</v>
      </c>
      <c r="AD164" s="25" t="e">
        <f t="shared" si="94"/>
        <v>#VALUE!</v>
      </c>
      <c r="AE164" s="25" t="e">
        <f t="shared" si="94"/>
        <v>#VALUE!</v>
      </c>
      <c r="AF164" s="25" t="e">
        <f t="shared" si="94"/>
        <v>#VALUE!</v>
      </c>
      <c r="AG164" s="25" t="e">
        <f t="shared" si="94"/>
        <v>#VALUE!</v>
      </c>
      <c r="AH164" s="99" t="s">
        <v>34</v>
      </c>
      <c r="AI164" s="110">
        <f t="shared" si="88"/>
        <v>0</v>
      </c>
      <c r="AJ164" s="113"/>
    </row>
    <row r="165" spans="2:38" hidden="1">
      <c r="B165" s="13" t="s">
        <v>41</v>
      </c>
      <c r="C165" s="26" t="e">
        <f t="shared" ref="C165:AG165" si="95">IF(AND(DAY(C150)&gt;=8,DAY(C150)&lt;=14,C151="日",OR(C156="休",C156="雨")),1,0)</f>
        <v>#VALUE!</v>
      </c>
      <c r="D165" s="26" t="e">
        <f t="shared" si="95"/>
        <v>#VALUE!</v>
      </c>
      <c r="E165" s="26" t="e">
        <f t="shared" si="95"/>
        <v>#VALUE!</v>
      </c>
      <c r="F165" s="26" t="e">
        <f t="shared" si="95"/>
        <v>#VALUE!</v>
      </c>
      <c r="G165" s="26" t="e">
        <f t="shared" si="95"/>
        <v>#VALUE!</v>
      </c>
      <c r="H165" s="26" t="e">
        <f t="shared" si="95"/>
        <v>#VALUE!</v>
      </c>
      <c r="I165" s="26" t="e">
        <f t="shared" si="95"/>
        <v>#VALUE!</v>
      </c>
      <c r="J165" s="26" t="e">
        <f t="shared" si="95"/>
        <v>#VALUE!</v>
      </c>
      <c r="K165" s="26" t="e">
        <f t="shared" si="95"/>
        <v>#VALUE!</v>
      </c>
      <c r="L165" s="26" t="e">
        <f t="shared" si="95"/>
        <v>#VALUE!</v>
      </c>
      <c r="M165" s="26" t="e">
        <f t="shared" si="95"/>
        <v>#VALUE!</v>
      </c>
      <c r="N165" s="26" t="e">
        <f t="shared" si="95"/>
        <v>#VALUE!</v>
      </c>
      <c r="O165" s="26" t="e">
        <f t="shared" si="95"/>
        <v>#VALUE!</v>
      </c>
      <c r="P165" s="26" t="e">
        <f t="shared" si="95"/>
        <v>#VALUE!</v>
      </c>
      <c r="Q165" s="26" t="e">
        <f t="shared" si="95"/>
        <v>#VALUE!</v>
      </c>
      <c r="R165" s="26" t="e">
        <f t="shared" si="95"/>
        <v>#VALUE!</v>
      </c>
      <c r="S165" s="26" t="e">
        <f t="shared" si="95"/>
        <v>#VALUE!</v>
      </c>
      <c r="T165" s="26" t="e">
        <f t="shared" si="95"/>
        <v>#VALUE!</v>
      </c>
      <c r="U165" s="26" t="e">
        <f t="shared" si="95"/>
        <v>#VALUE!</v>
      </c>
      <c r="V165" s="26" t="e">
        <f t="shared" si="95"/>
        <v>#VALUE!</v>
      </c>
      <c r="W165" s="26" t="e">
        <f t="shared" si="95"/>
        <v>#VALUE!</v>
      </c>
      <c r="X165" s="26" t="e">
        <f t="shared" si="95"/>
        <v>#VALUE!</v>
      </c>
      <c r="Y165" s="26" t="e">
        <f t="shared" si="95"/>
        <v>#VALUE!</v>
      </c>
      <c r="Z165" s="26" t="e">
        <f t="shared" si="95"/>
        <v>#VALUE!</v>
      </c>
      <c r="AA165" s="26" t="e">
        <f t="shared" si="95"/>
        <v>#VALUE!</v>
      </c>
      <c r="AB165" s="26" t="e">
        <f t="shared" si="95"/>
        <v>#VALUE!</v>
      </c>
      <c r="AC165" s="26" t="e">
        <f t="shared" si="95"/>
        <v>#VALUE!</v>
      </c>
      <c r="AD165" s="26" t="e">
        <f t="shared" si="95"/>
        <v>#VALUE!</v>
      </c>
      <c r="AE165" s="26" t="e">
        <f t="shared" si="95"/>
        <v>#VALUE!</v>
      </c>
      <c r="AF165" s="26" t="e">
        <f t="shared" si="95"/>
        <v>#VALUE!</v>
      </c>
      <c r="AG165" s="26" t="e">
        <f t="shared" si="95"/>
        <v>#VALUE!</v>
      </c>
      <c r="AH165" s="99" t="s">
        <v>35</v>
      </c>
      <c r="AI165" s="110">
        <f t="shared" si="88"/>
        <v>0</v>
      </c>
      <c r="AJ165" s="113"/>
    </row>
    <row r="167" spans="2:38">
      <c r="C167" s="2" t="e">
        <f>YEAR(C170)</f>
        <v>#VALUE!</v>
      </c>
      <c r="D167" s="2" t="e">
        <f>MONTH(C170)</f>
        <v>#VALUE!</v>
      </c>
    </row>
    <row r="168" spans="2:38">
      <c r="B168" s="14" t="s">
        <v>1</v>
      </c>
      <c r="C168" s="28" t="e">
        <f>C170</f>
        <v>#VALUE!</v>
      </c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03"/>
    </row>
    <row r="169" spans="2:38" hidden="1">
      <c r="B169" s="15"/>
      <c r="C169" s="29" t="e">
        <f>DATE($C167,$D167,1)</f>
        <v>#VALUE!</v>
      </c>
      <c r="D169" s="29" t="e">
        <f t="shared" ref="D169:AG169" si="96">C169+1</f>
        <v>#VALUE!</v>
      </c>
      <c r="E169" s="29" t="e">
        <f t="shared" si="96"/>
        <v>#VALUE!</v>
      </c>
      <c r="F169" s="29" t="e">
        <f t="shared" si="96"/>
        <v>#VALUE!</v>
      </c>
      <c r="G169" s="29" t="e">
        <f t="shared" si="96"/>
        <v>#VALUE!</v>
      </c>
      <c r="H169" s="29" t="e">
        <f t="shared" si="96"/>
        <v>#VALUE!</v>
      </c>
      <c r="I169" s="29" t="e">
        <f t="shared" si="96"/>
        <v>#VALUE!</v>
      </c>
      <c r="J169" s="29" t="e">
        <f t="shared" si="96"/>
        <v>#VALUE!</v>
      </c>
      <c r="K169" s="29" t="e">
        <f t="shared" si="96"/>
        <v>#VALUE!</v>
      </c>
      <c r="L169" s="29" t="e">
        <f t="shared" si="96"/>
        <v>#VALUE!</v>
      </c>
      <c r="M169" s="29" t="e">
        <f t="shared" si="96"/>
        <v>#VALUE!</v>
      </c>
      <c r="N169" s="29" t="e">
        <f t="shared" si="96"/>
        <v>#VALUE!</v>
      </c>
      <c r="O169" s="29" t="e">
        <f t="shared" si="96"/>
        <v>#VALUE!</v>
      </c>
      <c r="P169" s="29" t="e">
        <f t="shared" si="96"/>
        <v>#VALUE!</v>
      </c>
      <c r="Q169" s="29" t="e">
        <f t="shared" si="96"/>
        <v>#VALUE!</v>
      </c>
      <c r="R169" s="29" t="e">
        <f t="shared" si="96"/>
        <v>#VALUE!</v>
      </c>
      <c r="S169" s="29" t="e">
        <f t="shared" si="96"/>
        <v>#VALUE!</v>
      </c>
      <c r="T169" s="29" t="e">
        <f t="shared" si="96"/>
        <v>#VALUE!</v>
      </c>
      <c r="U169" s="29" t="e">
        <f t="shared" si="96"/>
        <v>#VALUE!</v>
      </c>
      <c r="V169" s="29" t="e">
        <f t="shared" si="96"/>
        <v>#VALUE!</v>
      </c>
      <c r="W169" s="29" t="e">
        <f t="shared" si="96"/>
        <v>#VALUE!</v>
      </c>
      <c r="X169" s="29" t="e">
        <f t="shared" si="96"/>
        <v>#VALUE!</v>
      </c>
      <c r="Y169" s="29" t="e">
        <f t="shared" si="96"/>
        <v>#VALUE!</v>
      </c>
      <c r="Z169" s="29" t="e">
        <f t="shared" si="96"/>
        <v>#VALUE!</v>
      </c>
      <c r="AA169" s="29" t="e">
        <f t="shared" si="96"/>
        <v>#VALUE!</v>
      </c>
      <c r="AB169" s="29" t="e">
        <f t="shared" si="96"/>
        <v>#VALUE!</v>
      </c>
      <c r="AC169" s="29" t="e">
        <f t="shared" si="96"/>
        <v>#VALUE!</v>
      </c>
      <c r="AD169" s="29" t="e">
        <f t="shared" si="96"/>
        <v>#VALUE!</v>
      </c>
      <c r="AE169" s="29" t="e">
        <f t="shared" si="96"/>
        <v>#VALUE!</v>
      </c>
      <c r="AF169" s="29" t="e">
        <f t="shared" si="96"/>
        <v>#VALUE!</v>
      </c>
      <c r="AG169" s="29" t="e">
        <f t="shared" si="96"/>
        <v>#VALUE!</v>
      </c>
      <c r="AH169" s="100"/>
      <c r="AI169" s="111"/>
    </row>
    <row r="170" spans="2:38">
      <c r="B170" s="16" t="s">
        <v>24</v>
      </c>
      <c r="C170" s="30" t="e">
        <f>IF(EDATE(C149,1)&gt;$G$5,"",EDATE(C149,1))</f>
        <v>#VALUE!</v>
      </c>
      <c r="D170" s="29" t="e">
        <f t="shared" ref="D170:AG170" si="97">IF(D169&gt;$G$5,"",IF(C170=EOMONTH(DATE($C167,$D167,1),0),"",IF(C170="","",C170+1)))</f>
        <v>#VALUE!</v>
      </c>
      <c r="E170" s="29" t="e">
        <f t="shared" si="97"/>
        <v>#VALUE!</v>
      </c>
      <c r="F170" s="29" t="e">
        <f t="shared" si="97"/>
        <v>#VALUE!</v>
      </c>
      <c r="G170" s="29" t="e">
        <f t="shared" si="97"/>
        <v>#VALUE!</v>
      </c>
      <c r="H170" s="29" t="e">
        <f t="shared" si="97"/>
        <v>#VALUE!</v>
      </c>
      <c r="I170" s="29" t="e">
        <f t="shared" si="97"/>
        <v>#VALUE!</v>
      </c>
      <c r="J170" s="29" t="e">
        <f t="shared" si="97"/>
        <v>#VALUE!</v>
      </c>
      <c r="K170" s="29" t="e">
        <f t="shared" si="97"/>
        <v>#VALUE!</v>
      </c>
      <c r="L170" s="29" t="e">
        <f t="shared" si="97"/>
        <v>#VALUE!</v>
      </c>
      <c r="M170" s="29" t="e">
        <f t="shared" si="97"/>
        <v>#VALUE!</v>
      </c>
      <c r="N170" s="29" t="e">
        <f t="shared" si="97"/>
        <v>#VALUE!</v>
      </c>
      <c r="O170" s="29" t="e">
        <f t="shared" si="97"/>
        <v>#VALUE!</v>
      </c>
      <c r="P170" s="29" t="e">
        <f t="shared" si="97"/>
        <v>#VALUE!</v>
      </c>
      <c r="Q170" s="29" t="e">
        <f t="shared" si="97"/>
        <v>#VALUE!</v>
      </c>
      <c r="R170" s="29" t="e">
        <f t="shared" si="97"/>
        <v>#VALUE!</v>
      </c>
      <c r="S170" s="29" t="e">
        <f t="shared" si="97"/>
        <v>#VALUE!</v>
      </c>
      <c r="T170" s="29" t="e">
        <f t="shared" si="97"/>
        <v>#VALUE!</v>
      </c>
      <c r="U170" s="29" t="e">
        <f t="shared" si="97"/>
        <v>#VALUE!</v>
      </c>
      <c r="V170" s="29" t="e">
        <f t="shared" si="97"/>
        <v>#VALUE!</v>
      </c>
      <c r="W170" s="29" t="e">
        <f t="shared" si="97"/>
        <v>#VALUE!</v>
      </c>
      <c r="X170" s="29" t="e">
        <f t="shared" si="97"/>
        <v>#VALUE!</v>
      </c>
      <c r="Y170" s="29" t="e">
        <f t="shared" si="97"/>
        <v>#VALUE!</v>
      </c>
      <c r="Z170" s="29" t="e">
        <f t="shared" si="97"/>
        <v>#VALUE!</v>
      </c>
      <c r="AA170" s="29" t="e">
        <f t="shared" si="97"/>
        <v>#VALUE!</v>
      </c>
      <c r="AB170" s="29" t="e">
        <f t="shared" si="97"/>
        <v>#VALUE!</v>
      </c>
      <c r="AC170" s="29" t="e">
        <f t="shared" si="97"/>
        <v>#VALUE!</v>
      </c>
      <c r="AD170" s="29" t="e">
        <f t="shared" si="97"/>
        <v>#VALUE!</v>
      </c>
      <c r="AE170" s="29" t="e">
        <f t="shared" si="97"/>
        <v>#VALUE!</v>
      </c>
      <c r="AF170" s="29" t="e">
        <f t="shared" si="97"/>
        <v>#VALUE!</v>
      </c>
      <c r="AG170" s="29" t="e">
        <f t="shared" si="97"/>
        <v>#VALUE!</v>
      </c>
      <c r="AH170" s="95" t="s">
        <v>25</v>
      </c>
      <c r="AI170" s="105">
        <f>+COUNTIFS(C171:AG171,"土",C172:AG172,"")+COUNTIFS(C171:AG171,"日",C172:AG172,"")</f>
        <v>0</v>
      </c>
    </row>
    <row r="171" spans="2:38">
      <c r="B171" s="7" t="s">
        <v>26</v>
      </c>
      <c r="C171" s="20" t="str">
        <f t="shared" ref="C171:AG171" si="98">IFERROR(TEXT(WEEKDAY(+C170),"aaa"),"")</f>
        <v/>
      </c>
      <c r="D171" s="20" t="str">
        <f t="shared" si="98"/>
        <v/>
      </c>
      <c r="E171" s="20" t="str">
        <f t="shared" si="98"/>
        <v/>
      </c>
      <c r="F171" s="20" t="str">
        <f t="shared" si="98"/>
        <v/>
      </c>
      <c r="G171" s="20" t="str">
        <f t="shared" si="98"/>
        <v/>
      </c>
      <c r="H171" s="20" t="str">
        <f t="shared" si="98"/>
        <v/>
      </c>
      <c r="I171" s="20" t="str">
        <f t="shared" si="98"/>
        <v/>
      </c>
      <c r="J171" s="20" t="str">
        <f t="shared" si="98"/>
        <v/>
      </c>
      <c r="K171" s="20" t="str">
        <f t="shared" si="98"/>
        <v/>
      </c>
      <c r="L171" s="20" t="str">
        <f t="shared" si="98"/>
        <v/>
      </c>
      <c r="M171" s="20" t="str">
        <f t="shared" si="98"/>
        <v/>
      </c>
      <c r="N171" s="20" t="str">
        <f t="shared" si="98"/>
        <v/>
      </c>
      <c r="O171" s="20" t="str">
        <f t="shared" si="98"/>
        <v/>
      </c>
      <c r="P171" s="20" t="str">
        <f t="shared" si="98"/>
        <v/>
      </c>
      <c r="Q171" s="20" t="str">
        <f t="shared" si="98"/>
        <v/>
      </c>
      <c r="R171" s="20" t="str">
        <f t="shared" si="98"/>
        <v/>
      </c>
      <c r="S171" s="20" t="str">
        <f t="shared" si="98"/>
        <v/>
      </c>
      <c r="T171" s="20" t="str">
        <f t="shared" si="98"/>
        <v/>
      </c>
      <c r="U171" s="20" t="str">
        <f t="shared" si="98"/>
        <v/>
      </c>
      <c r="V171" s="20" t="str">
        <f t="shared" si="98"/>
        <v/>
      </c>
      <c r="W171" s="20" t="str">
        <f t="shared" si="98"/>
        <v/>
      </c>
      <c r="X171" s="20" t="str">
        <f t="shared" si="98"/>
        <v/>
      </c>
      <c r="Y171" s="20" t="str">
        <f t="shared" si="98"/>
        <v/>
      </c>
      <c r="Z171" s="20" t="str">
        <f t="shared" si="98"/>
        <v/>
      </c>
      <c r="AA171" s="20" t="str">
        <f t="shared" si="98"/>
        <v/>
      </c>
      <c r="AB171" s="20" t="str">
        <f t="shared" si="98"/>
        <v/>
      </c>
      <c r="AC171" s="20" t="str">
        <f t="shared" si="98"/>
        <v/>
      </c>
      <c r="AD171" s="20" t="str">
        <f t="shared" si="98"/>
        <v/>
      </c>
      <c r="AE171" s="20" t="str">
        <f t="shared" si="98"/>
        <v/>
      </c>
      <c r="AF171" s="20" t="str">
        <f t="shared" si="98"/>
        <v/>
      </c>
      <c r="AG171" s="20" t="str">
        <f t="shared" si="98"/>
        <v/>
      </c>
      <c r="AH171" s="95" t="s">
        <v>12</v>
      </c>
      <c r="AI171" s="105">
        <f>+COUNTIF(C172:AG172,"夏休")+COUNTIF(C172:AG172,"冬休")+COUNTIF(C172:AG172,"中止")</f>
        <v>0</v>
      </c>
    </row>
    <row r="172" spans="2:38" ht="13.5" customHeight="1">
      <c r="B172" s="8" t="s">
        <v>27</v>
      </c>
      <c r="C172" s="21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88"/>
      <c r="AH172" s="96" t="s">
        <v>4</v>
      </c>
      <c r="AI172" s="106">
        <f>COUNT(C170:AG170)-AI171</f>
        <v>0</v>
      </c>
    </row>
    <row r="173" spans="2:38" ht="13.5" customHeight="1">
      <c r="B173" s="9"/>
      <c r="C173" s="21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88"/>
      <c r="AH173" s="96" t="s">
        <v>29</v>
      </c>
      <c r="AI173" s="106">
        <f>+COUNTIF(C174:AG175,"休")</f>
        <v>0</v>
      </c>
      <c r="AJ173" s="113" t="e">
        <f>IF(AI174&gt;0.285,"",IF(AI173&lt;AI170,"←計画日数が足りません",""))</f>
        <v>#DIV/0!</v>
      </c>
    </row>
    <row r="174" spans="2:38" ht="13.5" customHeight="1">
      <c r="B174" s="10" t="s">
        <v>2</v>
      </c>
      <c r="C174" s="35"/>
      <c r="D174" s="35"/>
      <c r="E174" s="35"/>
      <c r="F174" s="35"/>
      <c r="G174" s="35"/>
      <c r="H174" s="35"/>
      <c r="I174" s="36"/>
      <c r="J174" s="35"/>
      <c r="K174" s="35"/>
      <c r="L174" s="35"/>
      <c r="M174" s="35"/>
      <c r="N174" s="35"/>
      <c r="O174" s="35"/>
      <c r="P174" s="36"/>
      <c r="Q174" s="35"/>
      <c r="R174" s="35"/>
      <c r="S174" s="35"/>
      <c r="T174" s="35"/>
      <c r="U174" s="35"/>
      <c r="V174" s="35"/>
      <c r="W174" s="36"/>
      <c r="X174" s="35"/>
      <c r="Y174" s="35"/>
      <c r="Z174" s="35"/>
      <c r="AA174" s="35"/>
      <c r="AB174" s="35"/>
      <c r="AC174" s="35"/>
      <c r="AD174" s="36"/>
      <c r="AE174" s="35"/>
      <c r="AF174" s="35"/>
      <c r="AG174" s="89"/>
      <c r="AH174" s="96" t="s">
        <v>30</v>
      </c>
      <c r="AI174" s="107" t="e">
        <f>+AI173/AI172</f>
        <v>#DIV/0!</v>
      </c>
    </row>
    <row r="175" spans="2:38">
      <c r="B175" s="10"/>
      <c r="C175" s="35"/>
      <c r="D175" s="35"/>
      <c r="E175" s="35"/>
      <c r="F175" s="35"/>
      <c r="G175" s="35"/>
      <c r="H175" s="35"/>
      <c r="I175" s="36"/>
      <c r="J175" s="35"/>
      <c r="K175" s="35"/>
      <c r="L175" s="35"/>
      <c r="M175" s="35"/>
      <c r="N175" s="35"/>
      <c r="O175" s="35"/>
      <c r="P175" s="36"/>
      <c r="Q175" s="35"/>
      <c r="R175" s="35"/>
      <c r="S175" s="35"/>
      <c r="T175" s="35"/>
      <c r="U175" s="35"/>
      <c r="V175" s="35"/>
      <c r="W175" s="36"/>
      <c r="X175" s="35"/>
      <c r="Y175" s="35"/>
      <c r="Z175" s="35"/>
      <c r="AA175" s="35"/>
      <c r="AB175" s="35"/>
      <c r="AC175" s="35"/>
      <c r="AD175" s="36"/>
      <c r="AE175" s="35"/>
      <c r="AF175" s="35"/>
      <c r="AG175" s="89"/>
      <c r="AH175" s="96" t="s">
        <v>7</v>
      </c>
      <c r="AI175" s="106">
        <f>+COUNTA(C176:AG177)</f>
        <v>0</v>
      </c>
    </row>
    <row r="176" spans="2:38">
      <c r="B176" s="11" t="s">
        <v>17</v>
      </c>
      <c r="C176" s="36"/>
      <c r="D176" s="36"/>
      <c r="E176" s="36"/>
      <c r="F176" s="36"/>
      <c r="G176" s="36"/>
      <c r="H176" s="36"/>
      <c r="I176" s="44"/>
      <c r="J176" s="36"/>
      <c r="K176" s="36"/>
      <c r="L176" s="36"/>
      <c r="M176" s="36"/>
      <c r="N176" s="36"/>
      <c r="O176" s="36"/>
      <c r="P176" s="44"/>
      <c r="Q176" s="36"/>
      <c r="R176" s="36"/>
      <c r="S176" s="36"/>
      <c r="T176" s="36"/>
      <c r="U176" s="36"/>
      <c r="V176" s="36"/>
      <c r="W176" s="44"/>
      <c r="X176" s="36"/>
      <c r="Y176" s="36"/>
      <c r="Z176" s="36"/>
      <c r="AA176" s="36"/>
      <c r="AB176" s="36"/>
      <c r="AC176" s="36"/>
      <c r="AD176" s="44"/>
      <c r="AE176" s="36"/>
      <c r="AF176" s="36"/>
      <c r="AG176" s="90"/>
      <c r="AH176" s="97" t="s">
        <v>31</v>
      </c>
      <c r="AI176" s="108" t="e">
        <f>+AI175/AI172</f>
        <v>#DIV/0!</v>
      </c>
      <c r="AL176" s="2">
        <f>+COUNTIF(C174:AG175,"休")</f>
        <v>0</v>
      </c>
    </row>
    <row r="177" spans="2:38">
      <c r="B177" s="12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91"/>
      <c r="AH177" s="98" t="s">
        <v>6</v>
      </c>
      <c r="AI177" s="109" t="str">
        <f>IF(7&gt;AI172,"対象外",IF(OR(AI176&gt;=0.285,AI175&gt;=AI170),"OK","NG"))</f>
        <v>対象外</v>
      </c>
      <c r="AJ177" s="113" t="str">
        <f>IF(AI177="対象外","←７日間に満たない期間は達成判定の対象外",IF(AI177="NG","←月単位未達成","←月単位達成"))</f>
        <v>←７日間に満たない期間は達成判定の対象外</v>
      </c>
      <c r="AL177" s="114" t="str">
        <f>IF(7&gt;AI172,"対象外",IF(AL176&gt;=AI170,"OK","NG"))</f>
        <v>対象外</v>
      </c>
    </row>
    <row r="178" spans="2:38" hidden="1">
      <c r="B178" s="13" t="s">
        <v>32</v>
      </c>
      <c r="C178" s="25" t="e">
        <f t="shared" ref="C178:AG178" si="99">IF(AND(DAY(C170)&gt;=22,DAY(C170)&lt;=28,C171="土"),1,0)</f>
        <v>#VALUE!</v>
      </c>
      <c r="D178" s="25" t="e">
        <f t="shared" si="99"/>
        <v>#VALUE!</v>
      </c>
      <c r="E178" s="25" t="e">
        <f t="shared" si="99"/>
        <v>#VALUE!</v>
      </c>
      <c r="F178" s="25" t="e">
        <f t="shared" si="99"/>
        <v>#VALUE!</v>
      </c>
      <c r="G178" s="25" t="e">
        <f t="shared" si="99"/>
        <v>#VALUE!</v>
      </c>
      <c r="H178" s="25" t="e">
        <f t="shared" si="99"/>
        <v>#VALUE!</v>
      </c>
      <c r="I178" s="25" t="e">
        <f t="shared" si="99"/>
        <v>#VALUE!</v>
      </c>
      <c r="J178" s="25" t="e">
        <f t="shared" si="99"/>
        <v>#VALUE!</v>
      </c>
      <c r="K178" s="25" t="e">
        <f t="shared" si="99"/>
        <v>#VALUE!</v>
      </c>
      <c r="L178" s="25" t="e">
        <f t="shared" si="99"/>
        <v>#VALUE!</v>
      </c>
      <c r="M178" s="25" t="e">
        <f t="shared" si="99"/>
        <v>#VALUE!</v>
      </c>
      <c r="N178" s="25" t="e">
        <f t="shared" si="99"/>
        <v>#VALUE!</v>
      </c>
      <c r="O178" s="25" t="e">
        <f t="shared" si="99"/>
        <v>#VALUE!</v>
      </c>
      <c r="P178" s="25" t="e">
        <f t="shared" si="99"/>
        <v>#VALUE!</v>
      </c>
      <c r="Q178" s="25" t="e">
        <f t="shared" si="99"/>
        <v>#VALUE!</v>
      </c>
      <c r="R178" s="25" t="e">
        <f t="shared" si="99"/>
        <v>#VALUE!</v>
      </c>
      <c r="S178" s="25" t="e">
        <f t="shared" si="99"/>
        <v>#VALUE!</v>
      </c>
      <c r="T178" s="25" t="e">
        <f t="shared" si="99"/>
        <v>#VALUE!</v>
      </c>
      <c r="U178" s="25" t="e">
        <f t="shared" si="99"/>
        <v>#VALUE!</v>
      </c>
      <c r="V178" s="25" t="e">
        <f t="shared" si="99"/>
        <v>#VALUE!</v>
      </c>
      <c r="W178" s="25" t="e">
        <f t="shared" si="99"/>
        <v>#VALUE!</v>
      </c>
      <c r="X178" s="25" t="e">
        <f t="shared" si="99"/>
        <v>#VALUE!</v>
      </c>
      <c r="Y178" s="25" t="e">
        <f t="shared" si="99"/>
        <v>#VALUE!</v>
      </c>
      <c r="Z178" s="25" t="e">
        <f t="shared" si="99"/>
        <v>#VALUE!</v>
      </c>
      <c r="AA178" s="25" t="e">
        <f t="shared" si="99"/>
        <v>#VALUE!</v>
      </c>
      <c r="AB178" s="25" t="e">
        <f t="shared" si="99"/>
        <v>#VALUE!</v>
      </c>
      <c r="AC178" s="25" t="e">
        <f t="shared" si="99"/>
        <v>#VALUE!</v>
      </c>
      <c r="AD178" s="25" t="e">
        <f t="shared" si="99"/>
        <v>#VALUE!</v>
      </c>
      <c r="AE178" s="25" t="e">
        <f t="shared" si="99"/>
        <v>#VALUE!</v>
      </c>
      <c r="AF178" s="25" t="e">
        <f t="shared" si="99"/>
        <v>#VALUE!</v>
      </c>
      <c r="AG178" s="25" t="e">
        <f t="shared" si="99"/>
        <v>#VALUE!</v>
      </c>
      <c r="AH178" s="99" t="s">
        <v>34</v>
      </c>
      <c r="AI178" s="110">
        <f t="shared" ref="AI178:AI185" si="100">_xlfn.AGGREGATE(9,6,C178:AG178)</f>
        <v>0</v>
      </c>
      <c r="AJ178" s="113"/>
    </row>
    <row r="179" spans="2:38" hidden="1">
      <c r="B179" s="13" t="s">
        <v>13</v>
      </c>
      <c r="C179" s="26" t="e">
        <f t="shared" ref="C179:AG179" si="101">IF(AND(DAY(C170)&gt;=22,DAY(C170)&lt;=28,C171="土",OR(C176="休",C176="雨")),1,0)</f>
        <v>#VALUE!</v>
      </c>
      <c r="D179" s="26" t="e">
        <f t="shared" si="101"/>
        <v>#VALUE!</v>
      </c>
      <c r="E179" s="26" t="e">
        <f t="shared" si="101"/>
        <v>#VALUE!</v>
      </c>
      <c r="F179" s="26" t="e">
        <f t="shared" si="101"/>
        <v>#VALUE!</v>
      </c>
      <c r="G179" s="26" t="e">
        <f t="shared" si="101"/>
        <v>#VALUE!</v>
      </c>
      <c r="H179" s="26" t="e">
        <f t="shared" si="101"/>
        <v>#VALUE!</v>
      </c>
      <c r="I179" s="26" t="e">
        <f t="shared" si="101"/>
        <v>#VALUE!</v>
      </c>
      <c r="J179" s="26" t="e">
        <f t="shared" si="101"/>
        <v>#VALUE!</v>
      </c>
      <c r="K179" s="26" t="e">
        <f t="shared" si="101"/>
        <v>#VALUE!</v>
      </c>
      <c r="L179" s="26" t="e">
        <f t="shared" si="101"/>
        <v>#VALUE!</v>
      </c>
      <c r="M179" s="26" t="e">
        <f t="shared" si="101"/>
        <v>#VALUE!</v>
      </c>
      <c r="N179" s="26" t="e">
        <f t="shared" si="101"/>
        <v>#VALUE!</v>
      </c>
      <c r="O179" s="26" t="e">
        <f t="shared" si="101"/>
        <v>#VALUE!</v>
      </c>
      <c r="P179" s="26" t="e">
        <f t="shared" si="101"/>
        <v>#VALUE!</v>
      </c>
      <c r="Q179" s="26" t="e">
        <f t="shared" si="101"/>
        <v>#VALUE!</v>
      </c>
      <c r="R179" s="26" t="e">
        <f t="shared" si="101"/>
        <v>#VALUE!</v>
      </c>
      <c r="S179" s="26" t="e">
        <f t="shared" si="101"/>
        <v>#VALUE!</v>
      </c>
      <c r="T179" s="26" t="e">
        <f t="shared" si="101"/>
        <v>#VALUE!</v>
      </c>
      <c r="U179" s="26" t="e">
        <f t="shared" si="101"/>
        <v>#VALUE!</v>
      </c>
      <c r="V179" s="26" t="e">
        <f t="shared" si="101"/>
        <v>#VALUE!</v>
      </c>
      <c r="W179" s="26" t="e">
        <f t="shared" si="101"/>
        <v>#VALUE!</v>
      </c>
      <c r="X179" s="26" t="e">
        <f t="shared" si="101"/>
        <v>#VALUE!</v>
      </c>
      <c r="Y179" s="26" t="e">
        <f t="shared" si="101"/>
        <v>#VALUE!</v>
      </c>
      <c r="Z179" s="26" t="e">
        <f t="shared" si="101"/>
        <v>#VALUE!</v>
      </c>
      <c r="AA179" s="26" t="e">
        <f t="shared" si="101"/>
        <v>#VALUE!</v>
      </c>
      <c r="AB179" s="26" t="e">
        <f t="shared" si="101"/>
        <v>#VALUE!</v>
      </c>
      <c r="AC179" s="26" t="e">
        <f t="shared" si="101"/>
        <v>#VALUE!</v>
      </c>
      <c r="AD179" s="26" t="e">
        <f t="shared" si="101"/>
        <v>#VALUE!</v>
      </c>
      <c r="AE179" s="26" t="e">
        <f t="shared" si="101"/>
        <v>#VALUE!</v>
      </c>
      <c r="AF179" s="26" t="e">
        <f t="shared" si="101"/>
        <v>#VALUE!</v>
      </c>
      <c r="AG179" s="26" t="e">
        <f t="shared" si="101"/>
        <v>#VALUE!</v>
      </c>
      <c r="AH179" s="99" t="s">
        <v>35</v>
      </c>
      <c r="AI179" s="110">
        <f t="shared" si="100"/>
        <v>0</v>
      </c>
      <c r="AJ179" s="113"/>
    </row>
    <row r="180" spans="2:38" hidden="1">
      <c r="B180" s="13" t="s">
        <v>37</v>
      </c>
      <c r="C180" s="25" t="e">
        <f t="shared" ref="C180:AG180" si="102">IF(AND(DAY(C170)&gt;=8,DAY(C170)&lt;=14,C171="土"),1,0)</f>
        <v>#VALUE!</v>
      </c>
      <c r="D180" s="25" t="e">
        <f t="shared" si="102"/>
        <v>#VALUE!</v>
      </c>
      <c r="E180" s="25" t="e">
        <f t="shared" si="102"/>
        <v>#VALUE!</v>
      </c>
      <c r="F180" s="25" t="e">
        <f t="shared" si="102"/>
        <v>#VALUE!</v>
      </c>
      <c r="G180" s="25" t="e">
        <f t="shared" si="102"/>
        <v>#VALUE!</v>
      </c>
      <c r="H180" s="25" t="e">
        <f t="shared" si="102"/>
        <v>#VALUE!</v>
      </c>
      <c r="I180" s="25" t="e">
        <f t="shared" si="102"/>
        <v>#VALUE!</v>
      </c>
      <c r="J180" s="25" t="e">
        <f t="shared" si="102"/>
        <v>#VALUE!</v>
      </c>
      <c r="K180" s="25" t="e">
        <f t="shared" si="102"/>
        <v>#VALUE!</v>
      </c>
      <c r="L180" s="25" t="e">
        <f t="shared" si="102"/>
        <v>#VALUE!</v>
      </c>
      <c r="M180" s="25" t="e">
        <f t="shared" si="102"/>
        <v>#VALUE!</v>
      </c>
      <c r="N180" s="25" t="e">
        <f t="shared" si="102"/>
        <v>#VALUE!</v>
      </c>
      <c r="O180" s="25" t="e">
        <f t="shared" si="102"/>
        <v>#VALUE!</v>
      </c>
      <c r="P180" s="25" t="e">
        <f t="shared" si="102"/>
        <v>#VALUE!</v>
      </c>
      <c r="Q180" s="25" t="e">
        <f t="shared" si="102"/>
        <v>#VALUE!</v>
      </c>
      <c r="R180" s="25" t="e">
        <f t="shared" si="102"/>
        <v>#VALUE!</v>
      </c>
      <c r="S180" s="25" t="e">
        <f t="shared" si="102"/>
        <v>#VALUE!</v>
      </c>
      <c r="T180" s="25" t="e">
        <f t="shared" si="102"/>
        <v>#VALUE!</v>
      </c>
      <c r="U180" s="25" t="e">
        <f t="shared" si="102"/>
        <v>#VALUE!</v>
      </c>
      <c r="V180" s="25" t="e">
        <f t="shared" si="102"/>
        <v>#VALUE!</v>
      </c>
      <c r="W180" s="25" t="e">
        <f t="shared" si="102"/>
        <v>#VALUE!</v>
      </c>
      <c r="X180" s="25" t="e">
        <f t="shared" si="102"/>
        <v>#VALUE!</v>
      </c>
      <c r="Y180" s="25" t="e">
        <f t="shared" si="102"/>
        <v>#VALUE!</v>
      </c>
      <c r="Z180" s="25" t="e">
        <f t="shared" si="102"/>
        <v>#VALUE!</v>
      </c>
      <c r="AA180" s="25" t="e">
        <f t="shared" si="102"/>
        <v>#VALUE!</v>
      </c>
      <c r="AB180" s="25" t="e">
        <f t="shared" si="102"/>
        <v>#VALUE!</v>
      </c>
      <c r="AC180" s="25" t="e">
        <f t="shared" si="102"/>
        <v>#VALUE!</v>
      </c>
      <c r="AD180" s="25" t="e">
        <f t="shared" si="102"/>
        <v>#VALUE!</v>
      </c>
      <c r="AE180" s="25" t="e">
        <f t="shared" si="102"/>
        <v>#VALUE!</v>
      </c>
      <c r="AF180" s="25" t="e">
        <f t="shared" si="102"/>
        <v>#VALUE!</v>
      </c>
      <c r="AG180" s="25" t="e">
        <f t="shared" si="102"/>
        <v>#VALUE!</v>
      </c>
      <c r="AH180" s="99" t="s">
        <v>34</v>
      </c>
      <c r="AI180" s="110">
        <f t="shared" si="100"/>
        <v>0</v>
      </c>
      <c r="AJ180" s="113"/>
    </row>
    <row r="181" spans="2:38" hidden="1">
      <c r="B181" s="13" t="s">
        <v>38</v>
      </c>
      <c r="C181" s="26" t="e">
        <f t="shared" ref="C181:AG181" si="103">IF(AND(DAY(C170)&gt;=8,DAY(C170)&lt;=14,C171="土",OR(C176="休",C176="雨")),1,0)</f>
        <v>#VALUE!</v>
      </c>
      <c r="D181" s="26" t="e">
        <f t="shared" si="103"/>
        <v>#VALUE!</v>
      </c>
      <c r="E181" s="26" t="e">
        <f t="shared" si="103"/>
        <v>#VALUE!</v>
      </c>
      <c r="F181" s="26" t="e">
        <f t="shared" si="103"/>
        <v>#VALUE!</v>
      </c>
      <c r="G181" s="26" t="e">
        <f t="shared" si="103"/>
        <v>#VALUE!</v>
      </c>
      <c r="H181" s="26" t="e">
        <f t="shared" si="103"/>
        <v>#VALUE!</v>
      </c>
      <c r="I181" s="26" t="e">
        <f t="shared" si="103"/>
        <v>#VALUE!</v>
      </c>
      <c r="J181" s="26" t="e">
        <f t="shared" si="103"/>
        <v>#VALUE!</v>
      </c>
      <c r="K181" s="26" t="e">
        <f t="shared" si="103"/>
        <v>#VALUE!</v>
      </c>
      <c r="L181" s="26" t="e">
        <f t="shared" si="103"/>
        <v>#VALUE!</v>
      </c>
      <c r="M181" s="26" t="e">
        <f t="shared" si="103"/>
        <v>#VALUE!</v>
      </c>
      <c r="N181" s="26" t="e">
        <f t="shared" si="103"/>
        <v>#VALUE!</v>
      </c>
      <c r="O181" s="26" t="e">
        <f t="shared" si="103"/>
        <v>#VALUE!</v>
      </c>
      <c r="P181" s="26" t="e">
        <f t="shared" si="103"/>
        <v>#VALUE!</v>
      </c>
      <c r="Q181" s="26" t="e">
        <f t="shared" si="103"/>
        <v>#VALUE!</v>
      </c>
      <c r="R181" s="26" t="e">
        <f t="shared" si="103"/>
        <v>#VALUE!</v>
      </c>
      <c r="S181" s="26" t="e">
        <f t="shared" si="103"/>
        <v>#VALUE!</v>
      </c>
      <c r="T181" s="26" t="e">
        <f t="shared" si="103"/>
        <v>#VALUE!</v>
      </c>
      <c r="U181" s="26" t="e">
        <f t="shared" si="103"/>
        <v>#VALUE!</v>
      </c>
      <c r="V181" s="26" t="e">
        <f t="shared" si="103"/>
        <v>#VALUE!</v>
      </c>
      <c r="W181" s="26" t="e">
        <f t="shared" si="103"/>
        <v>#VALUE!</v>
      </c>
      <c r="X181" s="26" t="e">
        <f t="shared" si="103"/>
        <v>#VALUE!</v>
      </c>
      <c r="Y181" s="26" t="e">
        <f t="shared" si="103"/>
        <v>#VALUE!</v>
      </c>
      <c r="Z181" s="26" t="e">
        <f t="shared" si="103"/>
        <v>#VALUE!</v>
      </c>
      <c r="AA181" s="26" t="e">
        <f t="shared" si="103"/>
        <v>#VALUE!</v>
      </c>
      <c r="AB181" s="26" t="e">
        <f t="shared" si="103"/>
        <v>#VALUE!</v>
      </c>
      <c r="AC181" s="26" t="e">
        <f t="shared" si="103"/>
        <v>#VALUE!</v>
      </c>
      <c r="AD181" s="26" t="e">
        <f t="shared" si="103"/>
        <v>#VALUE!</v>
      </c>
      <c r="AE181" s="26" t="e">
        <f t="shared" si="103"/>
        <v>#VALUE!</v>
      </c>
      <c r="AF181" s="26" t="e">
        <f t="shared" si="103"/>
        <v>#VALUE!</v>
      </c>
      <c r="AG181" s="26" t="e">
        <f t="shared" si="103"/>
        <v>#VALUE!</v>
      </c>
      <c r="AH181" s="99" t="s">
        <v>35</v>
      </c>
      <c r="AI181" s="110">
        <f t="shared" si="100"/>
        <v>0</v>
      </c>
      <c r="AJ181" s="113"/>
    </row>
    <row r="182" spans="2:38" hidden="1">
      <c r="B182" s="13" t="s">
        <v>33</v>
      </c>
      <c r="C182" s="25" t="e">
        <f t="shared" ref="C182:AG182" si="104">IF(AND(DAY(C170)&gt;=22,DAY(C170)&lt;=28,C171="日"),1,0)</f>
        <v>#VALUE!</v>
      </c>
      <c r="D182" s="25" t="e">
        <f t="shared" si="104"/>
        <v>#VALUE!</v>
      </c>
      <c r="E182" s="25" t="e">
        <f t="shared" si="104"/>
        <v>#VALUE!</v>
      </c>
      <c r="F182" s="25" t="e">
        <f t="shared" si="104"/>
        <v>#VALUE!</v>
      </c>
      <c r="G182" s="25" t="e">
        <f t="shared" si="104"/>
        <v>#VALUE!</v>
      </c>
      <c r="H182" s="25" t="e">
        <f t="shared" si="104"/>
        <v>#VALUE!</v>
      </c>
      <c r="I182" s="25" t="e">
        <f t="shared" si="104"/>
        <v>#VALUE!</v>
      </c>
      <c r="J182" s="25" t="e">
        <f t="shared" si="104"/>
        <v>#VALUE!</v>
      </c>
      <c r="K182" s="25" t="e">
        <f t="shared" si="104"/>
        <v>#VALUE!</v>
      </c>
      <c r="L182" s="25" t="e">
        <f t="shared" si="104"/>
        <v>#VALUE!</v>
      </c>
      <c r="M182" s="25" t="e">
        <f t="shared" si="104"/>
        <v>#VALUE!</v>
      </c>
      <c r="N182" s="25" t="e">
        <f t="shared" si="104"/>
        <v>#VALUE!</v>
      </c>
      <c r="O182" s="25" t="e">
        <f t="shared" si="104"/>
        <v>#VALUE!</v>
      </c>
      <c r="P182" s="25" t="e">
        <f t="shared" si="104"/>
        <v>#VALUE!</v>
      </c>
      <c r="Q182" s="25" t="e">
        <f t="shared" si="104"/>
        <v>#VALUE!</v>
      </c>
      <c r="R182" s="25" t="e">
        <f t="shared" si="104"/>
        <v>#VALUE!</v>
      </c>
      <c r="S182" s="25" t="e">
        <f t="shared" si="104"/>
        <v>#VALUE!</v>
      </c>
      <c r="T182" s="25" t="e">
        <f t="shared" si="104"/>
        <v>#VALUE!</v>
      </c>
      <c r="U182" s="25" t="e">
        <f t="shared" si="104"/>
        <v>#VALUE!</v>
      </c>
      <c r="V182" s="25" t="e">
        <f t="shared" si="104"/>
        <v>#VALUE!</v>
      </c>
      <c r="W182" s="25" t="e">
        <f t="shared" si="104"/>
        <v>#VALUE!</v>
      </c>
      <c r="X182" s="25" t="e">
        <f t="shared" si="104"/>
        <v>#VALUE!</v>
      </c>
      <c r="Y182" s="25" t="e">
        <f t="shared" si="104"/>
        <v>#VALUE!</v>
      </c>
      <c r="Z182" s="25" t="e">
        <f t="shared" si="104"/>
        <v>#VALUE!</v>
      </c>
      <c r="AA182" s="25" t="e">
        <f t="shared" si="104"/>
        <v>#VALUE!</v>
      </c>
      <c r="AB182" s="25" t="e">
        <f t="shared" si="104"/>
        <v>#VALUE!</v>
      </c>
      <c r="AC182" s="25" t="e">
        <f t="shared" si="104"/>
        <v>#VALUE!</v>
      </c>
      <c r="AD182" s="25" t="e">
        <f t="shared" si="104"/>
        <v>#VALUE!</v>
      </c>
      <c r="AE182" s="25" t="e">
        <f t="shared" si="104"/>
        <v>#VALUE!</v>
      </c>
      <c r="AF182" s="25" t="e">
        <f t="shared" si="104"/>
        <v>#VALUE!</v>
      </c>
      <c r="AG182" s="25" t="e">
        <f t="shared" si="104"/>
        <v>#VALUE!</v>
      </c>
      <c r="AH182" s="99" t="s">
        <v>34</v>
      </c>
      <c r="AI182" s="110">
        <f t="shared" si="100"/>
        <v>0</v>
      </c>
      <c r="AJ182" s="113"/>
    </row>
    <row r="183" spans="2:38" hidden="1">
      <c r="B183" s="13" t="s">
        <v>39</v>
      </c>
      <c r="C183" s="26" t="e">
        <f t="shared" ref="C183:AG183" si="105">IF(AND(DAY(C170)&gt;=22,DAY(C170)&lt;=28,C171="日",OR(C176="休",C176="雨")),1,0)</f>
        <v>#VALUE!</v>
      </c>
      <c r="D183" s="26" t="e">
        <f t="shared" si="105"/>
        <v>#VALUE!</v>
      </c>
      <c r="E183" s="26" t="e">
        <f t="shared" si="105"/>
        <v>#VALUE!</v>
      </c>
      <c r="F183" s="26" t="e">
        <f t="shared" si="105"/>
        <v>#VALUE!</v>
      </c>
      <c r="G183" s="26" t="e">
        <f t="shared" si="105"/>
        <v>#VALUE!</v>
      </c>
      <c r="H183" s="26" t="e">
        <f t="shared" si="105"/>
        <v>#VALUE!</v>
      </c>
      <c r="I183" s="26" t="e">
        <f t="shared" si="105"/>
        <v>#VALUE!</v>
      </c>
      <c r="J183" s="26" t="e">
        <f t="shared" si="105"/>
        <v>#VALUE!</v>
      </c>
      <c r="K183" s="26" t="e">
        <f t="shared" si="105"/>
        <v>#VALUE!</v>
      </c>
      <c r="L183" s="26" t="e">
        <f t="shared" si="105"/>
        <v>#VALUE!</v>
      </c>
      <c r="M183" s="26" t="e">
        <f t="shared" si="105"/>
        <v>#VALUE!</v>
      </c>
      <c r="N183" s="26" t="e">
        <f t="shared" si="105"/>
        <v>#VALUE!</v>
      </c>
      <c r="O183" s="26" t="e">
        <f t="shared" si="105"/>
        <v>#VALUE!</v>
      </c>
      <c r="P183" s="26" t="e">
        <f t="shared" si="105"/>
        <v>#VALUE!</v>
      </c>
      <c r="Q183" s="26" t="e">
        <f t="shared" si="105"/>
        <v>#VALUE!</v>
      </c>
      <c r="R183" s="26" t="e">
        <f t="shared" si="105"/>
        <v>#VALUE!</v>
      </c>
      <c r="S183" s="26" t="e">
        <f t="shared" si="105"/>
        <v>#VALUE!</v>
      </c>
      <c r="T183" s="26" t="e">
        <f t="shared" si="105"/>
        <v>#VALUE!</v>
      </c>
      <c r="U183" s="26" t="e">
        <f t="shared" si="105"/>
        <v>#VALUE!</v>
      </c>
      <c r="V183" s="26" t="e">
        <f t="shared" si="105"/>
        <v>#VALUE!</v>
      </c>
      <c r="W183" s="26" t="e">
        <f t="shared" si="105"/>
        <v>#VALUE!</v>
      </c>
      <c r="X183" s="26" t="e">
        <f t="shared" si="105"/>
        <v>#VALUE!</v>
      </c>
      <c r="Y183" s="26" t="e">
        <f t="shared" si="105"/>
        <v>#VALUE!</v>
      </c>
      <c r="Z183" s="26" t="e">
        <f t="shared" si="105"/>
        <v>#VALUE!</v>
      </c>
      <c r="AA183" s="26" t="e">
        <f t="shared" si="105"/>
        <v>#VALUE!</v>
      </c>
      <c r="AB183" s="26" t="e">
        <f t="shared" si="105"/>
        <v>#VALUE!</v>
      </c>
      <c r="AC183" s="26" t="e">
        <f t="shared" si="105"/>
        <v>#VALUE!</v>
      </c>
      <c r="AD183" s="26" t="e">
        <f t="shared" si="105"/>
        <v>#VALUE!</v>
      </c>
      <c r="AE183" s="26" t="e">
        <f t="shared" si="105"/>
        <v>#VALUE!</v>
      </c>
      <c r="AF183" s="26" t="e">
        <f t="shared" si="105"/>
        <v>#VALUE!</v>
      </c>
      <c r="AG183" s="26" t="e">
        <f t="shared" si="105"/>
        <v>#VALUE!</v>
      </c>
      <c r="AH183" s="99" t="s">
        <v>35</v>
      </c>
      <c r="AI183" s="110">
        <f t="shared" si="100"/>
        <v>0</v>
      </c>
      <c r="AJ183" s="113"/>
    </row>
    <row r="184" spans="2:38" hidden="1">
      <c r="B184" s="13" t="s">
        <v>40</v>
      </c>
      <c r="C184" s="25" t="e">
        <f t="shared" ref="C184:AG184" si="106">IF(AND(DAY(C170)&gt;=8,DAY(C170)&lt;=14,C171="日"),1,0)</f>
        <v>#VALUE!</v>
      </c>
      <c r="D184" s="25" t="e">
        <f t="shared" si="106"/>
        <v>#VALUE!</v>
      </c>
      <c r="E184" s="25" t="e">
        <f t="shared" si="106"/>
        <v>#VALUE!</v>
      </c>
      <c r="F184" s="25" t="e">
        <f t="shared" si="106"/>
        <v>#VALUE!</v>
      </c>
      <c r="G184" s="25" t="e">
        <f t="shared" si="106"/>
        <v>#VALUE!</v>
      </c>
      <c r="H184" s="25" t="e">
        <f t="shared" si="106"/>
        <v>#VALUE!</v>
      </c>
      <c r="I184" s="25" t="e">
        <f t="shared" si="106"/>
        <v>#VALUE!</v>
      </c>
      <c r="J184" s="25" t="e">
        <f t="shared" si="106"/>
        <v>#VALUE!</v>
      </c>
      <c r="K184" s="25" t="e">
        <f t="shared" si="106"/>
        <v>#VALUE!</v>
      </c>
      <c r="L184" s="25" t="e">
        <f t="shared" si="106"/>
        <v>#VALUE!</v>
      </c>
      <c r="M184" s="25" t="e">
        <f t="shared" si="106"/>
        <v>#VALUE!</v>
      </c>
      <c r="N184" s="25" t="e">
        <f t="shared" si="106"/>
        <v>#VALUE!</v>
      </c>
      <c r="O184" s="25" t="e">
        <f t="shared" si="106"/>
        <v>#VALUE!</v>
      </c>
      <c r="P184" s="25" t="e">
        <f t="shared" si="106"/>
        <v>#VALUE!</v>
      </c>
      <c r="Q184" s="25" t="e">
        <f t="shared" si="106"/>
        <v>#VALUE!</v>
      </c>
      <c r="R184" s="25" t="e">
        <f t="shared" si="106"/>
        <v>#VALUE!</v>
      </c>
      <c r="S184" s="25" t="e">
        <f t="shared" si="106"/>
        <v>#VALUE!</v>
      </c>
      <c r="T184" s="25" t="e">
        <f t="shared" si="106"/>
        <v>#VALUE!</v>
      </c>
      <c r="U184" s="25" t="e">
        <f t="shared" si="106"/>
        <v>#VALUE!</v>
      </c>
      <c r="V184" s="25" t="e">
        <f t="shared" si="106"/>
        <v>#VALUE!</v>
      </c>
      <c r="W184" s="25" t="e">
        <f t="shared" si="106"/>
        <v>#VALUE!</v>
      </c>
      <c r="X184" s="25" t="e">
        <f t="shared" si="106"/>
        <v>#VALUE!</v>
      </c>
      <c r="Y184" s="25" t="e">
        <f t="shared" si="106"/>
        <v>#VALUE!</v>
      </c>
      <c r="Z184" s="25" t="e">
        <f t="shared" si="106"/>
        <v>#VALUE!</v>
      </c>
      <c r="AA184" s="25" t="e">
        <f t="shared" si="106"/>
        <v>#VALUE!</v>
      </c>
      <c r="AB184" s="25" t="e">
        <f t="shared" si="106"/>
        <v>#VALUE!</v>
      </c>
      <c r="AC184" s="25" t="e">
        <f t="shared" si="106"/>
        <v>#VALUE!</v>
      </c>
      <c r="AD184" s="25" t="e">
        <f t="shared" si="106"/>
        <v>#VALUE!</v>
      </c>
      <c r="AE184" s="25" t="e">
        <f t="shared" si="106"/>
        <v>#VALUE!</v>
      </c>
      <c r="AF184" s="25" t="e">
        <f t="shared" si="106"/>
        <v>#VALUE!</v>
      </c>
      <c r="AG184" s="25" t="e">
        <f t="shared" si="106"/>
        <v>#VALUE!</v>
      </c>
      <c r="AH184" s="99" t="s">
        <v>34</v>
      </c>
      <c r="AI184" s="110">
        <f t="shared" si="100"/>
        <v>0</v>
      </c>
      <c r="AJ184" s="113"/>
    </row>
    <row r="185" spans="2:38" hidden="1">
      <c r="B185" s="13" t="s">
        <v>41</v>
      </c>
      <c r="C185" s="26" t="e">
        <f t="shared" ref="C185:AG185" si="107">IF(AND(DAY(C170)&gt;=8,DAY(C170)&lt;=14,C171="日",OR(C176="休",C176="雨")),1,0)</f>
        <v>#VALUE!</v>
      </c>
      <c r="D185" s="26" t="e">
        <f t="shared" si="107"/>
        <v>#VALUE!</v>
      </c>
      <c r="E185" s="26" t="e">
        <f t="shared" si="107"/>
        <v>#VALUE!</v>
      </c>
      <c r="F185" s="26" t="e">
        <f t="shared" si="107"/>
        <v>#VALUE!</v>
      </c>
      <c r="G185" s="26" t="e">
        <f t="shared" si="107"/>
        <v>#VALUE!</v>
      </c>
      <c r="H185" s="26" t="e">
        <f t="shared" si="107"/>
        <v>#VALUE!</v>
      </c>
      <c r="I185" s="26" t="e">
        <f t="shared" si="107"/>
        <v>#VALUE!</v>
      </c>
      <c r="J185" s="26" t="e">
        <f t="shared" si="107"/>
        <v>#VALUE!</v>
      </c>
      <c r="K185" s="26" t="e">
        <f t="shared" si="107"/>
        <v>#VALUE!</v>
      </c>
      <c r="L185" s="26" t="e">
        <f t="shared" si="107"/>
        <v>#VALUE!</v>
      </c>
      <c r="M185" s="26" t="e">
        <f t="shared" si="107"/>
        <v>#VALUE!</v>
      </c>
      <c r="N185" s="26" t="e">
        <f t="shared" si="107"/>
        <v>#VALUE!</v>
      </c>
      <c r="O185" s="26" t="e">
        <f t="shared" si="107"/>
        <v>#VALUE!</v>
      </c>
      <c r="P185" s="26" t="e">
        <f t="shared" si="107"/>
        <v>#VALUE!</v>
      </c>
      <c r="Q185" s="26" t="e">
        <f t="shared" si="107"/>
        <v>#VALUE!</v>
      </c>
      <c r="R185" s="26" t="e">
        <f t="shared" si="107"/>
        <v>#VALUE!</v>
      </c>
      <c r="S185" s="26" t="e">
        <f t="shared" si="107"/>
        <v>#VALUE!</v>
      </c>
      <c r="T185" s="26" t="e">
        <f t="shared" si="107"/>
        <v>#VALUE!</v>
      </c>
      <c r="U185" s="26" t="e">
        <f t="shared" si="107"/>
        <v>#VALUE!</v>
      </c>
      <c r="V185" s="26" t="e">
        <f t="shared" si="107"/>
        <v>#VALUE!</v>
      </c>
      <c r="W185" s="26" t="e">
        <f t="shared" si="107"/>
        <v>#VALUE!</v>
      </c>
      <c r="X185" s="26" t="e">
        <f t="shared" si="107"/>
        <v>#VALUE!</v>
      </c>
      <c r="Y185" s="26" t="e">
        <f t="shared" si="107"/>
        <v>#VALUE!</v>
      </c>
      <c r="Z185" s="26" t="e">
        <f t="shared" si="107"/>
        <v>#VALUE!</v>
      </c>
      <c r="AA185" s="26" t="e">
        <f t="shared" si="107"/>
        <v>#VALUE!</v>
      </c>
      <c r="AB185" s="26" t="e">
        <f t="shared" si="107"/>
        <v>#VALUE!</v>
      </c>
      <c r="AC185" s="26" t="e">
        <f t="shared" si="107"/>
        <v>#VALUE!</v>
      </c>
      <c r="AD185" s="26" t="e">
        <f t="shared" si="107"/>
        <v>#VALUE!</v>
      </c>
      <c r="AE185" s="26" t="e">
        <f t="shared" si="107"/>
        <v>#VALUE!</v>
      </c>
      <c r="AF185" s="26" t="e">
        <f t="shared" si="107"/>
        <v>#VALUE!</v>
      </c>
      <c r="AG185" s="26" t="e">
        <f t="shared" si="107"/>
        <v>#VALUE!</v>
      </c>
      <c r="AH185" s="99" t="s">
        <v>35</v>
      </c>
      <c r="AI185" s="110">
        <f t="shared" si="100"/>
        <v>0</v>
      </c>
      <c r="AJ185" s="113"/>
    </row>
    <row r="187" spans="2:38">
      <c r="C187" s="2" t="e">
        <f>YEAR(C190)</f>
        <v>#VALUE!</v>
      </c>
      <c r="D187" s="2" t="e">
        <f>MONTH(C190)</f>
        <v>#VALUE!</v>
      </c>
    </row>
    <row r="188" spans="2:38">
      <c r="B188" s="14" t="s">
        <v>1</v>
      </c>
      <c r="C188" s="28" t="e">
        <f>C190</f>
        <v>#VALUE!</v>
      </c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03"/>
    </row>
    <row r="189" spans="2:38" hidden="1">
      <c r="B189" s="15"/>
      <c r="C189" s="29" t="e">
        <f>DATE($C187,$D187,1)</f>
        <v>#VALUE!</v>
      </c>
      <c r="D189" s="29" t="e">
        <f t="shared" ref="D189:AG189" si="108">C189+1</f>
        <v>#VALUE!</v>
      </c>
      <c r="E189" s="29" t="e">
        <f t="shared" si="108"/>
        <v>#VALUE!</v>
      </c>
      <c r="F189" s="29" t="e">
        <f t="shared" si="108"/>
        <v>#VALUE!</v>
      </c>
      <c r="G189" s="29" t="e">
        <f t="shared" si="108"/>
        <v>#VALUE!</v>
      </c>
      <c r="H189" s="29" t="e">
        <f t="shared" si="108"/>
        <v>#VALUE!</v>
      </c>
      <c r="I189" s="29" t="e">
        <f t="shared" si="108"/>
        <v>#VALUE!</v>
      </c>
      <c r="J189" s="29" t="e">
        <f t="shared" si="108"/>
        <v>#VALUE!</v>
      </c>
      <c r="K189" s="29" t="e">
        <f t="shared" si="108"/>
        <v>#VALUE!</v>
      </c>
      <c r="L189" s="29" t="e">
        <f t="shared" si="108"/>
        <v>#VALUE!</v>
      </c>
      <c r="M189" s="29" t="e">
        <f t="shared" si="108"/>
        <v>#VALUE!</v>
      </c>
      <c r="N189" s="29" t="e">
        <f t="shared" si="108"/>
        <v>#VALUE!</v>
      </c>
      <c r="O189" s="29" t="e">
        <f t="shared" si="108"/>
        <v>#VALUE!</v>
      </c>
      <c r="P189" s="29" t="e">
        <f t="shared" si="108"/>
        <v>#VALUE!</v>
      </c>
      <c r="Q189" s="29" t="e">
        <f t="shared" si="108"/>
        <v>#VALUE!</v>
      </c>
      <c r="R189" s="29" t="e">
        <f t="shared" si="108"/>
        <v>#VALUE!</v>
      </c>
      <c r="S189" s="29" t="e">
        <f t="shared" si="108"/>
        <v>#VALUE!</v>
      </c>
      <c r="T189" s="29" t="e">
        <f t="shared" si="108"/>
        <v>#VALUE!</v>
      </c>
      <c r="U189" s="29" t="e">
        <f t="shared" si="108"/>
        <v>#VALUE!</v>
      </c>
      <c r="V189" s="29" t="e">
        <f t="shared" si="108"/>
        <v>#VALUE!</v>
      </c>
      <c r="W189" s="29" t="e">
        <f t="shared" si="108"/>
        <v>#VALUE!</v>
      </c>
      <c r="X189" s="29" t="e">
        <f t="shared" si="108"/>
        <v>#VALUE!</v>
      </c>
      <c r="Y189" s="29" t="e">
        <f t="shared" si="108"/>
        <v>#VALUE!</v>
      </c>
      <c r="Z189" s="29" t="e">
        <f t="shared" si="108"/>
        <v>#VALUE!</v>
      </c>
      <c r="AA189" s="29" t="e">
        <f t="shared" si="108"/>
        <v>#VALUE!</v>
      </c>
      <c r="AB189" s="29" t="e">
        <f t="shared" si="108"/>
        <v>#VALUE!</v>
      </c>
      <c r="AC189" s="29" t="e">
        <f t="shared" si="108"/>
        <v>#VALUE!</v>
      </c>
      <c r="AD189" s="29" t="e">
        <f t="shared" si="108"/>
        <v>#VALUE!</v>
      </c>
      <c r="AE189" s="29" t="e">
        <f t="shared" si="108"/>
        <v>#VALUE!</v>
      </c>
      <c r="AF189" s="29" t="e">
        <f t="shared" si="108"/>
        <v>#VALUE!</v>
      </c>
      <c r="AG189" s="29" t="e">
        <f t="shared" si="108"/>
        <v>#VALUE!</v>
      </c>
      <c r="AH189" s="100"/>
      <c r="AI189" s="111"/>
    </row>
    <row r="190" spans="2:38">
      <c r="B190" s="16" t="s">
        <v>24</v>
      </c>
      <c r="C190" s="30" t="e">
        <f>IF(EDATE(C169,1)&gt;$G$5,"",EDATE(C169,1))</f>
        <v>#VALUE!</v>
      </c>
      <c r="D190" s="29" t="e">
        <f t="shared" ref="D190:AG190" si="109">IF(D189&gt;$G$5,"",IF(C190=EOMONTH(DATE($C187,$D187,1),0),"",IF(C190="","",C190+1)))</f>
        <v>#VALUE!</v>
      </c>
      <c r="E190" s="29" t="e">
        <f t="shared" si="109"/>
        <v>#VALUE!</v>
      </c>
      <c r="F190" s="29" t="e">
        <f t="shared" si="109"/>
        <v>#VALUE!</v>
      </c>
      <c r="G190" s="29" t="e">
        <f t="shared" si="109"/>
        <v>#VALUE!</v>
      </c>
      <c r="H190" s="29" t="e">
        <f t="shared" si="109"/>
        <v>#VALUE!</v>
      </c>
      <c r="I190" s="29" t="e">
        <f t="shared" si="109"/>
        <v>#VALUE!</v>
      </c>
      <c r="J190" s="29" t="e">
        <f t="shared" si="109"/>
        <v>#VALUE!</v>
      </c>
      <c r="K190" s="29" t="e">
        <f t="shared" si="109"/>
        <v>#VALUE!</v>
      </c>
      <c r="L190" s="29" t="e">
        <f t="shared" si="109"/>
        <v>#VALUE!</v>
      </c>
      <c r="M190" s="29" t="e">
        <f t="shared" si="109"/>
        <v>#VALUE!</v>
      </c>
      <c r="N190" s="29" t="e">
        <f t="shared" si="109"/>
        <v>#VALUE!</v>
      </c>
      <c r="O190" s="29" t="e">
        <f t="shared" si="109"/>
        <v>#VALUE!</v>
      </c>
      <c r="P190" s="29" t="e">
        <f t="shared" si="109"/>
        <v>#VALUE!</v>
      </c>
      <c r="Q190" s="29" t="e">
        <f t="shared" si="109"/>
        <v>#VALUE!</v>
      </c>
      <c r="R190" s="29" t="e">
        <f t="shared" si="109"/>
        <v>#VALUE!</v>
      </c>
      <c r="S190" s="29" t="e">
        <f t="shared" si="109"/>
        <v>#VALUE!</v>
      </c>
      <c r="T190" s="29" t="e">
        <f t="shared" si="109"/>
        <v>#VALUE!</v>
      </c>
      <c r="U190" s="29" t="e">
        <f t="shared" si="109"/>
        <v>#VALUE!</v>
      </c>
      <c r="V190" s="29" t="e">
        <f t="shared" si="109"/>
        <v>#VALUE!</v>
      </c>
      <c r="W190" s="29" t="e">
        <f t="shared" si="109"/>
        <v>#VALUE!</v>
      </c>
      <c r="X190" s="29" t="e">
        <f t="shared" si="109"/>
        <v>#VALUE!</v>
      </c>
      <c r="Y190" s="29" t="e">
        <f t="shared" si="109"/>
        <v>#VALUE!</v>
      </c>
      <c r="Z190" s="29" t="e">
        <f t="shared" si="109"/>
        <v>#VALUE!</v>
      </c>
      <c r="AA190" s="29" t="e">
        <f t="shared" si="109"/>
        <v>#VALUE!</v>
      </c>
      <c r="AB190" s="29" t="e">
        <f t="shared" si="109"/>
        <v>#VALUE!</v>
      </c>
      <c r="AC190" s="29" t="e">
        <f t="shared" si="109"/>
        <v>#VALUE!</v>
      </c>
      <c r="AD190" s="29" t="e">
        <f t="shared" si="109"/>
        <v>#VALUE!</v>
      </c>
      <c r="AE190" s="29" t="e">
        <f t="shared" si="109"/>
        <v>#VALUE!</v>
      </c>
      <c r="AF190" s="29" t="e">
        <f t="shared" si="109"/>
        <v>#VALUE!</v>
      </c>
      <c r="AG190" s="29" t="e">
        <f t="shared" si="109"/>
        <v>#VALUE!</v>
      </c>
      <c r="AH190" s="95" t="s">
        <v>25</v>
      </c>
      <c r="AI190" s="105">
        <f>+COUNTIFS(C191:AG191,"土",C192:AG192,"")+COUNTIFS(C191:AG191,"日",C192:AG192,"")</f>
        <v>0</v>
      </c>
    </row>
    <row r="191" spans="2:38">
      <c r="B191" s="7" t="s">
        <v>26</v>
      </c>
      <c r="C191" s="20" t="str">
        <f t="shared" ref="C191:AG191" si="110">IFERROR(TEXT(WEEKDAY(+C190),"aaa"),"")</f>
        <v/>
      </c>
      <c r="D191" s="20" t="str">
        <f t="shared" si="110"/>
        <v/>
      </c>
      <c r="E191" s="20" t="str">
        <f t="shared" si="110"/>
        <v/>
      </c>
      <c r="F191" s="20" t="str">
        <f t="shared" si="110"/>
        <v/>
      </c>
      <c r="G191" s="20" t="str">
        <f t="shared" si="110"/>
        <v/>
      </c>
      <c r="H191" s="20" t="str">
        <f t="shared" si="110"/>
        <v/>
      </c>
      <c r="I191" s="20" t="str">
        <f t="shared" si="110"/>
        <v/>
      </c>
      <c r="J191" s="20" t="str">
        <f t="shared" si="110"/>
        <v/>
      </c>
      <c r="K191" s="20" t="str">
        <f t="shared" si="110"/>
        <v/>
      </c>
      <c r="L191" s="20" t="str">
        <f t="shared" si="110"/>
        <v/>
      </c>
      <c r="M191" s="20" t="str">
        <f t="shared" si="110"/>
        <v/>
      </c>
      <c r="N191" s="20" t="str">
        <f t="shared" si="110"/>
        <v/>
      </c>
      <c r="O191" s="20" t="str">
        <f t="shared" si="110"/>
        <v/>
      </c>
      <c r="P191" s="20" t="str">
        <f t="shared" si="110"/>
        <v/>
      </c>
      <c r="Q191" s="20" t="str">
        <f t="shared" si="110"/>
        <v/>
      </c>
      <c r="R191" s="20" t="str">
        <f t="shared" si="110"/>
        <v/>
      </c>
      <c r="S191" s="20" t="str">
        <f t="shared" si="110"/>
        <v/>
      </c>
      <c r="T191" s="20" t="str">
        <f t="shared" si="110"/>
        <v/>
      </c>
      <c r="U191" s="20" t="str">
        <f t="shared" si="110"/>
        <v/>
      </c>
      <c r="V191" s="20" t="str">
        <f t="shared" si="110"/>
        <v/>
      </c>
      <c r="W191" s="20" t="str">
        <f t="shared" si="110"/>
        <v/>
      </c>
      <c r="X191" s="20" t="str">
        <f t="shared" si="110"/>
        <v/>
      </c>
      <c r="Y191" s="20" t="str">
        <f t="shared" si="110"/>
        <v/>
      </c>
      <c r="Z191" s="20" t="str">
        <f t="shared" si="110"/>
        <v/>
      </c>
      <c r="AA191" s="20" t="str">
        <f t="shared" si="110"/>
        <v/>
      </c>
      <c r="AB191" s="20" t="str">
        <f t="shared" si="110"/>
        <v/>
      </c>
      <c r="AC191" s="20" t="str">
        <f t="shared" si="110"/>
        <v/>
      </c>
      <c r="AD191" s="20" t="str">
        <f t="shared" si="110"/>
        <v/>
      </c>
      <c r="AE191" s="20" t="str">
        <f t="shared" si="110"/>
        <v/>
      </c>
      <c r="AF191" s="20" t="str">
        <f t="shared" si="110"/>
        <v/>
      </c>
      <c r="AG191" s="20" t="str">
        <f t="shared" si="110"/>
        <v/>
      </c>
      <c r="AH191" s="95" t="s">
        <v>12</v>
      </c>
      <c r="AI191" s="105">
        <f>+COUNTIF(C192:AG192,"夏休")+COUNTIF(C192:AG192,"冬休")+COUNTIF(C192:AG192,"中止")</f>
        <v>0</v>
      </c>
    </row>
    <row r="192" spans="2:38" ht="13.5" customHeight="1">
      <c r="B192" s="8" t="s">
        <v>27</v>
      </c>
      <c r="C192" s="21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88"/>
      <c r="AH192" s="96" t="s">
        <v>4</v>
      </c>
      <c r="AI192" s="106">
        <f>COUNT(C190:AG190)-AI191</f>
        <v>0</v>
      </c>
    </row>
    <row r="193" spans="2:38" ht="13.5" customHeight="1">
      <c r="B193" s="9"/>
      <c r="C193" s="21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88"/>
      <c r="AH193" s="96" t="s">
        <v>29</v>
      </c>
      <c r="AI193" s="106">
        <f>+COUNTIF(C194:AG195,"休")</f>
        <v>0</v>
      </c>
      <c r="AJ193" s="113" t="e">
        <f>IF(AI194&gt;0.285,"",IF(AI193&lt;AI190,"←計画日数が足りません",""))</f>
        <v>#DIV/0!</v>
      </c>
    </row>
    <row r="194" spans="2:38" ht="13.5" customHeight="1">
      <c r="B194" s="10" t="s">
        <v>2</v>
      </c>
      <c r="C194" s="22"/>
      <c r="D194" s="35"/>
      <c r="E194" s="35"/>
      <c r="F194" s="36"/>
      <c r="G194" s="35"/>
      <c r="H194" s="35"/>
      <c r="I194" s="35"/>
      <c r="J194" s="35"/>
      <c r="K194" s="35"/>
      <c r="L194" s="35"/>
      <c r="M194" s="36"/>
      <c r="N194" s="35"/>
      <c r="O194" s="35"/>
      <c r="P194" s="35"/>
      <c r="Q194" s="35"/>
      <c r="R194" s="35"/>
      <c r="S194" s="35"/>
      <c r="T194" s="36"/>
      <c r="U194" s="35"/>
      <c r="V194" s="35"/>
      <c r="W194" s="35"/>
      <c r="X194" s="35"/>
      <c r="Y194" s="35"/>
      <c r="Z194" s="35"/>
      <c r="AA194" s="36"/>
      <c r="AB194" s="35"/>
      <c r="AC194" s="35"/>
      <c r="AD194" s="35"/>
      <c r="AE194" s="35"/>
      <c r="AF194" s="35"/>
      <c r="AG194" s="89"/>
      <c r="AH194" s="96" t="s">
        <v>30</v>
      </c>
      <c r="AI194" s="107" t="e">
        <f>+AI193/AI192</f>
        <v>#DIV/0!</v>
      </c>
    </row>
    <row r="195" spans="2:38">
      <c r="B195" s="10"/>
      <c r="C195" s="22"/>
      <c r="D195" s="35"/>
      <c r="E195" s="35"/>
      <c r="F195" s="36"/>
      <c r="G195" s="35"/>
      <c r="H195" s="35"/>
      <c r="I195" s="35"/>
      <c r="J195" s="35"/>
      <c r="K195" s="35"/>
      <c r="L195" s="35"/>
      <c r="M195" s="36"/>
      <c r="N195" s="35"/>
      <c r="O195" s="35"/>
      <c r="P195" s="35"/>
      <c r="Q195" s="35"/>
      <c r="R195" s="35"/>
      <c r="S195" s="35"/>
      <c r="T195" s="36"/>
      <c r="U195" s="35"/>
      <c r="V195" s="35"/>
      <c r="W195" s="35"/>
      <c r="X195" s="35"/>
      <c r="Y195" s="35"/>
      <c r="Z195" s="35"/>
      <c r="AA195" s="36"/>
      <c r="AB195" s="35"/>
      <c r="AC195" s="35"/>
      <c r="AD195" s="35"/>
      <c r="AE195" s="35"/>
      <c r="AF195" s="35"/>
      <c r="AG195" s="89"/>
      <c r="AH195" s="96" t="s">
        <v>7</v>
      </c>
      <c r="AI195" s="106">
        <f>+COUNTA(C196:AG197)</f>
        <v>0</v>
      </c>
    </row>
    <row r="196" spans="2:38">
      <c r="B196" s="11" t="s">
        <v>17</v>
      </c>
      <c r="C196" s="23"/>
      <c r="D196" s="36"/>
      <c r="E196" s="36"/>
      <c r="F196" s="44"/>
      <c r="G196" s="36"/>
      <c r="H196" s="36"/>
      <c r="I196" s="36"/>
      <c r="J196" s="36"/>
      <c r="K196" s="36"/>
      <c r="L196" s="36"/>
      <c r="M196" s="44"/>
      <c r="N196" s="36"/>
      <c r="O196" s="36"/>
      <c r="P196" s="36"/>
      <c r="Q196" s="36"/>
      <c r="R196" s="36"/>
      <c r="S196" s="36"/>
      <c r="T196" s="44"/>
      <c r="U196" s="36"/>
      <c r="V196" s="36"/>
      <c r="W196" s="36"/>
      <c r="X196" s="36"/>
      <c r="Y196" s="36"/>
      <c r="Z196" s="36"/>
      <c r="AA196" s="44"/>
      <c r="AB196" s="36"/>
      <c r="AC196" s="36"/>
      <c r="AD196" s="36"/>
      <c r="AE196" s="36"/>
      <c r="AF196" s="36"/>
      <c r="AG196" s="90"/>
      <c r="AH196" s="97" t="s">
        <v>31</v>
      </c>
      <c r="AI196" s="108" t="e">
        <f>+AI195/AI192</f>
        <v>#DIV/0!</v>
      </c>
      <c r="AL196" s="2">
        <f>+COUNTIF(C194:AG195,"休")</f>
        <v>0</v>
      </c>
    </row>
    <row r="197" spans="2:38">
      <c r="B197" s="12"/>
      <c r="C197" s="24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91"/>
      <c r="AH197" s="98" t="s">
        <v>6</v>
      </c>
      <c r="AI197" s="109" t="str">
        <f>IF(7&gt;AI192,"対象外",IF(OR(AI196&gt;=0.285,AI195&gt;=AI190),"OK","NG"))</f>
        <v>対象外</v>
      </c>
      <c r="AJ197" s="113" t="str">
        <f>IF(AI197="対象外","←７日間に満たない期間は達成判定の対象外",IF(AI197="NG","←月単位未達成","←月単位達成"))</f>
        <v>←７日間に満たない期間は達成判定の対象外</v>
      </c>
      <c r="AL197" s="114" t="str">
        <f>IF(7&gt;AI192,"対象外",IF(AL196&gt;=AI190,"OK","NG"))</f>
        <v>対象外</v>
      </c>
    </row>
    <row r="198" spans="2:38" hidden="1">
      <c r="B198" s="13" t="s">
        <v>32</v>
      </c>
      <c r="C198" s="25" t="e">
        <f t="shared" ref="C198:AG198" si="111">IF(AND(DAY(C190)&gt;=22,DAY(C190)&lt;=28,C191="土"),1,0)</f>
        <v>#VALUE!</v>
      </c>
      <c r="D198" s="25" t="e">
        <f t="shared" si="111"/>
        <v>#VALUE!</v>
      </c>
      <c r="E198" s="25" t="e">
        <f t="shared" si="111"/>
        <v>#VALUE!</v>
      </c>
      <c r="F198" s="25" t="e">
        <f t="shared" si="111"/>
        <v>#VALUE!</v>
      </c>
      <c r="G198" s="25" t="e">
        <f t="shared" si="111"/>
        <v>#VALUE!</v>
      </c>
      <c r="H198" s="25" t="e">
        <f t="shared" si="111"/>
        <v>#VALUE!</v>
      </c>
      <c r="I198" s="25" t="e">
        <f t="shared" si="111"/>
        <v>#VALUE!</v>
      </c>
      <c r="J198" s="25" t="e">
        <f t="shared" si="111"/>
        <v>#VALUE!</v>
      </c>
      <c r="K198" s="25" t="e">
        <f t="shared" si="111"/>
        <v>#VALUE!</v>
      </c>
      <c r="L198" s="25" t="e">
        <f t="shared" si="111"/>
        <v>#VALUE!</v>
      </c>
      <c r="M198" s="25" t="e">
        <f t="shared" si="111"/>
        <v>#VALUE!</v>
      </c>
      <c r="N198" s="25" t="e">
        <f t="shared" si="111"/>
        <v>#VALUE!</v>
      </c>
      <c r="O198" s="25" t="e">
        <f t="shared" si="111"/>
        <v>#VALUE!</v>
      </c>
      <c r="P198" s="25" t="e">
        <f t="shared" si="111"/>
        <v>#VALUE!</v>
      </c>
      <c r="Q198" s="25" t="e">
        <f t="shared" si="111"/>
        <v>#VALUE!</v>
      </c>
      <c r="R198" s="25" t="e">
        <f t="shared" si="111"/>
        <v>#VALUE!</v>
      </c>
      <c r="S198" s="25" t="e">
        <f t="shared" si="111"/>
        <v>#VALUE!</v>
      </c>
      <c r="T198" s="25" t="e">
        <f t="shared" si="111"/>
        <v>#VALUE!</v>
      </c>
      <c r="U198" s="25" t="e">
        <f t="shared" si="111"/>
        <v>#VALUE!</v>
      </c>
      <c r="V198" s="25" t="e">
        <f t="shared" si="111"/>
        <v>#VALUE!</v>
      </c>
      <c r="W198" s="25" t="e">
        <f t="shared" si="111"/>
        <v>#VALUE!</v>
      </c>
      <c r="X198" s="25" t="e">
        <f t="shared" si="111"/>
        <v>#VALUE!</v>
      </c>
      <c r="Y198" s="25" t="e">
        <f t="shared" si="111"/>
        <v>#VALUE!</v>
      </c>
      <c r="Z198" s="25" t="e">
        <f t="shared" si="111"/>
        <v>#VALUE!</v>
      </c>
      <c r="AA198" s="25" t="e">
        <f t="shared" si="111"/>
        <v>#VALUE!</v>
      </c>
      <c r="AB198" s="25" t="e">
        <f t="shared" si="111"/>
        <v>#VALUE!</v>
      </c>
      <c r="AC198" s="25" t="e">
        <f t="shared" si="111"/>
        <v>#VALUE!</v>
      </c>
      <c r="AD198" s="25" t="e">
        <f t="shared" si="111"/>
        <v>#VALUE!</v>
      </c>
      <c r="AE198" s="25" t="e">
        <f t="shared" si="111"/>
        <v>#VALUE!</v>
      </c>
      <c r="AF198" s="25" t="e">
        <f t="shared" si="111"/>
        <v>#VALUE!</v>
      </c>
      <c r="AG198" s="25" t="e">
        <f t="shared" si="111"/>
        <v>#VALUE!</v>
      </c>
      <c r="AH198" s="99" t="s">
        <v>34</v>
      </c>
      <c r="AI198" s="110">
        <f t="shared" ref="AI198:AI205" si="112">_xlfn.AGGREGATE(9,6,C198:AG198)</f>
        <v>0</v>
      </c>
      <c r="AJ198" s="113"/>
    </row>
    <row r="199" spans="2:38" hidden="1">
      <c r="B199" s="13" t="s">
        <v>13</v>
      </c>
      <c r="C199" s="26" t="e">
        <f t="shared" ref="C199:AG199" si="113">IF(AND(DAY(C190)&gt;=22,DAY(C190)&lt;=28,C191="土",OR(C196="休",C196="雨")),1,0)</f>
        <v>#VALUE!</v>
      </c>
      <c r="D199" s="26" t="e">
        <f t="shared" si="113"/>
        <v>#VALUE!</v>
      </c>
      <c r="E199" s="26" t="e">
        <f t="shared" si="113"/>
        <v>#VALUE!</v>
      </c>
      <c r="F199" s="26" t="e">
        <f t="shared" si="113"/>
        <v>#VALUE!</v>
      </c>
      <c r="G199" s="26" t="e">
        <f t="shared" si="113"/>
        <v>#VALUE!</v>
      </c>
      <c r="H199" s="26" t="e">
        <f t="shared" si="113"/>
        <v>#VALUE!</v>
      </c>
      <c r="I199" s="26" t="e">
        <f t="shared" si="113"/>
        <v>#VALUE!</v>
      </c>
      <c r="J199" s="26" t="e">
        <f t="shared" si="113"/>
        <v>#VALUE!</v>
      </c>
      <c r="K199" s="26" t="e">
        <f t="shared" si="113"/>
        <v>#VALUE!</v>
      </c>
      <c r="L199" s="26" t="e">
        <f t="shared" si="113"/>
        <v>#VALUE!</v>
      </c>
      <c r="M199" s="26" t="e">
        <f t="shared" si="113"/>
        <v>#VALUE!</v>
      </c>
      <c r="N199" s="26" t="e">
        <f t="shared" si="113"/>
        <v>#VALUE!</v>
      </c>
      <c r="O199" s="26" t="e">
        <f t="shared" si="113"/>
        <v>#VALUE!</v>
      </c>
      <c r="P199" s="26" t="e">
        <f t="shared" si="113"/>
        <v>#VALUE!</v>
      </c>
      <c r="Q199" s="26" t="e">
        <f t="shared" si="113"/>
        <v>#VALUE!</v>
      </c>
      <c r="R199" s="26" t="e">
        <f t="shared" si="113"/>
        <v>#VALUE!</v>
      </c>
      <c r="S199" s="26" t="e">
        <f t="shared" si="113"/>
        <v>#VALUE!</v>
      </c>
      <c r="T199" s="26" t="e">
        <f t="shared" si="113"/>
        <v>#VALUE!</v>
      </c>
      <c r="U199" s="26" t="e">
        <f t="shared" si="113"/>
        <v>#VALUE!</v>
      </c>
      <c r="V199" s="26" t="e">
        <f t="shared" si="113"/>
        <v>#VALUE!</v>
      </c>
      <c r="W199" s="26" t="e">
        <f t="shared" si="113"/>
        <v>#VALUE!</v>
      </c>
      <c r="X199" s="26" t="e">
        <f t="shared" si="113"/>
        <v>#VALUE!</v>
      </c>
      <c r="Y199" s="26" t="e">
        <f t="shared" si="113"/>
        <v>#VALUE!</v>
      </c>
      <c r="Z199" s="26" t="e">
        <f t="shared" si="113"/>
        <v>#VALUE!</v>
      </c>
      <c r="AA199" s="26" t="e">
        <f t="shared" si="113"/>
        <v>#VALUE!</v>
      </c>
      <c r="AB199" s="26" t="e">
        <f t="shared" si="113"/>
        <v>#VALUE!</v>
      </c>
      <c r="AC199" s="26" t="e">
        <f t="shared" si="113"/>
        <v>#VALUE!</v>
      </c>
      <c r="AD199" s="26" t="e">
        <f t="shared" si="113"/>
        <v>#VALUE!</v>
      </c>
      <c r="AE199" s="26" t="e">
        <f t="shared" si="113"/>
        <v>#VALUE!</v>
      </c>
      <c r="AF199" s="26" t="e">
        <f t="shared" si="113"/>
        <v>#VALUE!</v>
      </c>
      <c r="AG199" s="26" t="e">
        <f t="shared" si="113"/>
        <v>#VALUE!</v>
      </c>
      <c r="AH199" s="99" t="s">
        <v>35</v>
      </c>
      <c r="AI199" s="110">
        <f t="shared" si="112"/>
        <v>0</v>
      </c>
      <c r="AJ199" s="113"/>
    </row>
    <row r="200" spans="2:38" hidden="1">
      <c r="B200" s="13" t="s">
        <v>37</v>
      </c>
      <c r="C200" s="25" t="e">
        <f t="shared" ref="C200:AG200" si="114">IF(AND(DAY(C190)&gt;=8,DAY(C190)&lt;=14,C191="土"),1,0)</f>
        <v>#VALUE!</v>
      </c>
      <c r="D200" s="25" t="e">
        <f t="shared" si="114"/>
        <v>#VALUE!</v>
      </c>
      <c r="E200" s="25" t="e">
        <f t="shared" si="114"/>
        <v>#VALUE!</v>
      </c>
      <c r="F200" s="25" t="e">
        <f t="shared" si="114"/>
        <v>#VALUE!</v>
      </c>
      <c r="G200" s="25" t="e">
        <f t="shared" si="114"/>
        <v>#VALUE!</v>
      </c>
      <c r="H200" s="25" t="e">
        <f t="shared" si="114"/>
        <v>#VALUE!</v>
      </c>
      <c r="I200" s="25" t="e">
        <f t="shared" si="114"/>
        <v>#VALUE!</v>
      </c>
      <c r="J200" s="25" t="e">
        <f t="shared" si="114"/>
        <v>#VALUE!</v>
      </c>
      <c r="K200" s="25" t="e">
        <f t="shared" si="114"/>
        <v>#VALUE!</v>
      </c>
      <c r="L200" s="25" t="e">
        <f t="shared" si="114"/>
        <v>#VALUE!</v>
      </c>
      <c r="M200" s="25" t="e">
        <f t="shared" si="114"/>
        <v>#VALUE!</v>
      </c>
      <c r="N200" s="25" t="e">
        <f t="shared" si="114"/>
        <v>#VALUE!</v>
      </c>
      <c r="O200" s="25" t="e">
        <f t="shared" si="114"/>
        <v>#VALUE!</v>
      </c>
      <c r="P200" s="25" t="e">
        <f t="shared" si="114"/>
        <v>#VALUE!</v>
      </c>
      <c r="Q200" s="25" t="e">
        <f t="shared" si="114"/>
        <v>#VALUE!</v>
      </c>
      <c r="R200" s="25" t="e">
        <f t="shared" si="114"/>
        <v>#VALUE!</v>
      </c>
      <c r="S200" s="25" t="e">
        <f t="shared" si="114"/>
        <v>#VALUE!</v>
      </c>
      <c r="T200" s="25" t="e">
        <f t="shared" si="114"/>
        <v>#VALUE!</v>
      </c>
      <c r="U200" s="25" t="e">
        <f t="shared" si="114"/>
        <v>#VALUE!</v>
      </c>
      <c r="V200" s="25" t="e">
        <f t="shared" si="114"/>
        <v>#VALUE!</v>
      </c>
      <c r="W200" s="25" t="e">
        <f t="shared" si="114"/>
        <v>#VALUE!</v>
      </c>
      <c r="X200" s="25" t="e">
        <f t="shared" si="114"/>
        <v>#VALUE!</v>
      </c>
      <c r="Y200" s="25" t="e">
        <f t="shared" si="114"/>
        <v>#VALUE!</v>
      </c>
      <c r="Z200" s="25" t="e">
        <f t="shared" si="114"/>
        <v>#VALUE!</v>
      </c>
      <c r="AA200" s="25" t="e">
        <f t="shared" si="114"/>
        <v>#VALUE!</v>
      </c>
      <c r="AB200" s="25" t="e">
        <f t="shared" si="114"/>
        <v>#VALUE!</v>
      </c>
      <c r="AC200" s="25" t="e">
        <f t="shared" si="114"/>
        <v>#VALUE!</v>
      </c>
      <c r="AD200" s="25" t="e">
        <f t="shared" si="114"/>
        <v>#VALUE!</v>
      </c>
      <c r="AE200" s="25" t="e">
        <f t="shared" si="114"/>
        <v>#VALUE!</v>
      </c>
      <c r="AF200" s="25" t="e">
        <f t="shared" si="114"/>
        <v>#VALUE!</v>
      </c>
      <c r="AG200" s="25" t="e">
        <f t="shared" si="114"/>
        <v>#VALUE!</v>
      </c>
      <c r="AH200" s="99" t="s">
        <v>34</v>
      </c>
      <c r="AI200" s="110">
        <f t="shared" si="112"/>
        <v>0</v>
      </c>
      <c r="AJ200" s="113"/>
    </row>
    <row r="201" spans="2:38" hidden="1">
      <c r="B201" s="13" t="s">
        <v>38</v>
      </c>
      <c r="C201" s="26" t="e">
        <f t="shared" ref="C201:AG201" si="115">IF(AND(DAY(C190)&gt;=8,DAY(C190)&lt;=14,C191="土",OR(C196="休",C196="雨")),1,0)</f>
        <v>#VALUE!</v>
      </c>
      <c r="D201" s="26" t="e">
        <f t="shared" si="115"/>
        <v>#VALUE!</v>
      </c>
      <c r="E201" s="26" t="e">
        <f t="shared" si="115"/>
        <v>#VALUE!</v>
      </c>
      <c r="F201" s="26" t="e">
        <f t="shared" si="115"/>
        <v>#VALUE!</v>
      </c>
      <c r="G201" s="26" t="e">
        <f t="shared" si="115"/>
        <v>#VALUE!</v>
      </c>
      <c r="H201" s="26" t="e">
        <f t="shared" si="115"/>
        <v>#VALUE!</v>
      </c>
      <c r="I201" s="26" t="e">
        <f t="shared" si="115"/>
        <v>#VALUE!</v>
      </c>
      <c r="J201" s="26" t="e">
        <f t="shared" si="115"/>
        <v>#VALUE!</v>
      </c>
      <c r="K201" s="26" t="e">
        <f t="shared" si="115"/>
        <v>#VALUE!</v>
      </c>
      <c r="L201" s="26" t="e">
        <f t="shared" si="115"/>
        <v>#VALUE!</v>
      </c>
      <c r="M201" s="26" t="e">
        <f t="shared" si="115"/>
        <v>#VALUE!</v>
      </c>
      <c r="N201" s="26" t="e">
        <f t="shared" si="115"/>
        <v>#VALUE!</v>
      </c>
      <c r="O201" s="26" t="e">
        <f t="shared" si="115"/>
        <v>#VALUE!</v>
      </c>
      <c r="P201" s="26" t="e">
        <f t="shared" si="115"/>
        <v>#VALUE!</v>
      </c>
      <c r="Q201" s="26" t="e">
        <f t="shared" si="115"/>
        <v>#VALUE!</v>
      </c>
      <c r="R201" s="26" t="e">
        <f t="shared" si="115"/>
        <v>#VALUE!</v>
      </c>
      <c r="S201" s="26" t="e">
        <f t="shared" si="115"/>
        <v>#VALUE!</v>
      </c>
      <c r="T201" s="26" t="e">
        <f t="shared" si="115"/>
        <v>#VALUE!</v>
      </c>
      <c r="U201" s="26" t="e">
        <f t="shared" si="115"/>
        <v>#VALUE!</v>
      </c>
      <c r="V201" s="26" t="e">
        <f t="shared" si="115"/>
        <v>#VALUE!</v>
      </c>
      <c r="W201" s="26" t="e">
        <f t="shared" si="115"/>
        <v>#VALUE!</v>
      </c>
      <c r="X201" s="26" t="e">
        <f t="shared" si="115"/>
        <v>#VALUE!</v>
      </c>
      <c r="Y201" s="26" t="e">
        <f t="shared" si="115"/>
        <v>#VALUE!</v>
      </c>
      <c r="Z201" s="26" t="e">
        <f t="shared" si="115"/>
        <v>#VALUE!</v>
      </c>
      <c r="AA201" s="26" t="e">
        <f t="shared" si="115"/>
        <v>#VALUE!</v>
      </c>
      <c r="AB201" s="26" t="e">
        <f t="shared" si="115"/>
        <v>#VALUE!</v>
      </c>
      <c r="AC201" s="26" t="e">
        <f t="shared" si="115"/>
        <v>#VALUE!</v>
      </c>
      <c r="AD201" s="26" t="e">
        <f t="shared" si="115"/>
        <v>#VALUE!</v>
      </c>
      <c r="AE201" s="26" t="e">
        <f t="shared" si="115"/>
        <v>#VALUE!</v>
      </c>
      <c r="AF201" s="26" t="e">
        <f t="shared" si="115"/>
        <v>#VALUE!</v>
      </c>
      <c r="AG201" s="26" t="e">
        <f t="shared" si="115"/>
        <v>#VALUE!</v>
      </c>
      <c r="AH201" s="99" t="s">
        <v>35</v>
      </c>
      <c r="AI201" s="110">
        <f t="shared" si="112"/>
        <v>0</v>
      </c>
      <c r="AJ201" s="113"/>
    </row>
    <row r="202" spans="2:38" hidden="1">
      <c r="B202" s="13" t="s">
        <v>33</v>
      </c>
      <c r="C202" s="25" t="e">
        <f t="shared" ref="C202:AG202" si="116">IF(AND(DAY(C190)&gt;=22,DAY(C190)&lt;=28,C191="日"),1,0)</f>
        <v>#VALUE!</v>
      </c>
      <c r="D202" s="25" t="e">
        <f t="shared" si="116"/>
        <v>#VALUE!</v>
      </c>
      <c r="E202" s="25" t="e">
        <f t="shared" si="116"/>
        <v>#VALUE!</v>
      </c>
      <c r="F202" s="25" t="e">
        <f t="shared" si="116"/>
        <v>#VALUE!</v>
      </c>
      <c r="G202" s="25" t="e">
        <f t="shared" si="116"/>
        <v>#VALUE!</v>
      </c>
      <c r="H202" s="25" t="e">
        <f t="shared" si="116"/>
        <v>#VALUE!</v>
      </c>
      <c r="I202" s="25" t="e">
        <f t="shared" si="116"/>
        <v>#VALUE!</v>
      </c>
      <c r="J202" s="25" t="e">
        <f t="shared" si="116"/>
        <v>#VALUE!</v>
      </c>
      <c r="K202" s="25" t="e">
        <f t="shared" si="116"/>
        <v>#VALUE!</v>
      </c>
      <c r="L202" s="25" t="e">
        <f t="shared" si="116"/>
        <v>#VALUE!</v>
      </c>
      <c r="M202" s="25" t="e">
        <f t="shared" si="116"/>
        <v>#VALUE!</v>
      </c>
      <c r="N202" s="25" t="e">
        <f t="shared" si="116"/>
        <v>#VALUE!</v>
      </c>
      <c r="O202" s="25" t="e">
        <f t="shared" si="116"/>
        <v>#VALUE!</v>
      </c>
      <c r="P202" s="25" t="e">
        <f t="shared" si="116"/>
        <v>#VALUE!</v>
      </c>
      <c r="Q202" s="25" t="e">
        <f t="shared" si="116"/>
        <v>#VALUE!</v>
      </c>
      <c r="R202" s="25" t="e">
        <f t="shared" si="116"/>
        <v>#VALUE!</v>
      </c>
      <c r="S202" s="25" t="e">
        <f t="shared" si="116"/>
        <v>#VALUE!</v>
      </c>
      <c r="T202" s="25" t="e">
        <f t="shared" si="116"/>
        <v>#VALUE!</v>
      </c>
      <c r="U202" s="25" t="e">
        <f t="shared" si="116"/>
        <v>#VALUE!</v>
      </c>
      <c r="V202" s="25" t="e">
        <f t="shared" si="116"/>
        <v>#VALUE!</v>
      </c>
      <c r="W202" s="25" t="e">
        <f t="shared" si="116"/>
        <v>#VALUE!</v>
      </c>
      <c r="X202" s="25" t="e">
        <f t="shared" si="116"/>
        <v>#VALUE!</v>
      </c>
      <c r="Y202" s="25" t="e">
        <f t="shared" si="116"/>
        <v>#VALUE!</v>
      </c>
      <c r="Z202" s="25" t="e">
        <f t="shared" si="116"/>
        <v>#VALUE!</v>
      </c>
      <c r="AA202" s="25" t="e">
        <f t="shared" si="116"/>
        <v>#VALUE!</v>
      </c>
      <c r="AB202" s="25" t="e">
        <f t="shared" si="116"/>
        <v>#VALUE!</v>
      </c>
      <c r="AC202" s="25" t="e">
        <f t="shared" si="116"/>
        <v>#VALUE!</v>
      </c>
      <c r="AD202" s="25" t="e">
        <f t="shared" si="116"/>
        <v>#VALUE!</v>
      </c>
      <c r="AE202" s="25" t="e">
        <f t="shared" si="116"/>
        <v>#VALUE!</v>
      </c>
      <c r="AF202" s="25" t="e">
        <f t="shared" si="116"/>
        <v>#VALUE!</v>
      </c>
      <c r="AG202" s="25" t="e">
        <f t="shared" si="116"/>
        <v>#VALUE!</v>
      </c>
      <c r="AH202" s="99" t="s">
        <v>34</v>
      </c>
      <c r="AI202" s="110">
        <f t="shared" si="112"/>
        <v>0</v>
      </c>
      <c r="AJ202" s="113"/>
    </row>
    <row r="203" spans="2:38" hidden="1">
      <c r="B203" s="13" t="s">
        <v>39</v>
      </c>
      <c r="C203" s="26" t="e">
        <f t="shared" ref="C203:AG203" si="117">IF(AND(DAY(C190)&gt;=22,DAY(C190)&lt;=28,C191="日",OR(C196="休",C196="雨")),1,0)</f>
        <v>#VALUE!</v>
      </c>
      <c r="D203" s="26" t="e">
        <f t="shared" si="117"/>
        <v>#VALUE!</v>
      </c>
      <c r="E203" s="26" t="e">
        <f t="shared" si="117"/>
        <v>#VALUE!</v>
      </c>
      <c r="F203" s="26" t="e">
        <f t="shared" si="117"/>
        <v>#VALUE!</v>
      </c>
      <c r="G203" s="26" t="e">
        <f t="shared" si="117"/>
        <v>#VALUE!</v>
      </c>
      <c r="H203" s="26" t="e">
        <f t="shared" si="117"/>
        <v>#VALUE!</v>
      </c>
      <c r="I203" s="26" t="e">
        <f t="shared" si="117"/>
        <v>#VALUE!</v>
      </c>
      <c r="J203" s="26" t="e">
        <f t="shared" si="117"/>
        <v>#VALUE!</v>
      </c>
      <c r="K203" s="26" t="e">
        <f t="shared" si="117"/>
        <v>#VALUE!</v>
      </c>
      <c r="L203" s="26" t="e">
        <f t="shared" si="117"/>
        <v>#VALUE!</v>
      </c>
      <c r="M203" s="26" t="e">
        <f t="shared" si="117"/>
        <v>#VALUE!</v>
      </c>
      <c r="N203" s="26" t="e">
        <f t="shared" si="117"/>
        <v>#VALUE!</v>
      </c>
      <c r="O203" s="26" t="e">
        <f t="shared" si="117"/>
        <v>#VALUE!</v>
      </c>
      <c r="P203" s="26" t="e">
        <f t="shared" si="117"/>
        <v>#VALUE!</v>
      </c>
      <c r="Q203" s="26" t="e">
        <f t="shared" si="117"/>
        <v>#VALUE!</v>
      </c>
      <c r="R203" s="26" t="e">
        <f t="shared" si="117"/>
        <v>#VALUE!</v>
      </c>
      <c r="S203" s="26" t="e">
        <f t="shared" si="117"/>
        <v>#VALUE!</v>
      </c>
      <c r="T203" s="26" t="e">
        <f t="shared" si="117"/>
        <v>#VALUE!</v>
      </c>
      <c r="U203" s="26" t="e">
        <f t="shared" si="117"/>
        <v>#VALUE!</v>
      </c>
      <c r="V203" s="26" t="e">
        <f t="shared" si="117"/>
        <v>#VALUE!</v>
      </c>
      <c r="W203" s="26" t="e">
        <f t="shared" si="117"/>
        <v>#VALUE!</v>
      </c>
      <c r="X203" s="26" t="e">
        <f t="shared" si="117"/>
        <v>#VALUE!</v>
      </c>
      <c r="Y203" s="26" t="e">
        <f t="shared" si="117"/>
        <v>#VALUE!</v>
      </c>
      <c r="Z203" s="26" t="e">
        <f t="shared" si="117"/>
        <v>#VALUE!</v>
      </c>
      <c r="AA203" s="26" t="e">
        <f t="shared" si="117"/>
        <v>#VALUE!</v>
      </c>
      <c r="AB203" s="26" t="e">
        <f t="shared" si="117"/>
        <v>#VALUE!</v>
      </c>
      <c r="AC203" s="26" t="e">
        <f t="shared" si="117"/>
        <v>#VALUE!</v>
      </c>
      <c r="AD203" s="26" t="e">
        <f t="shared" si="117"/>
        <v>#VALUE!</v>
      </c>
      <c r="AE203" s="26" t="e">
        <f t="shared" si="117"/>
        <v>#VALUE!</v>
      </c>
      <c r="AF203" s="26" t="e">
        <f t="shared" si="117"/>
        <v>#VALUE!</v>
      </c>
      <c r="AG203" s="26" t="e">
        <f t="shared" si="117"/>
        <v>#VALUE!</v>
      </c>
      <c r="AH203" s="99" t="s">
        <v>35</v>
      </c>
      <c r="AI203" s="110">
        <f t="shared" si="112"/>
        <v>0</v>
      </c>
      <c r="AJ203" s="113"/>
    </row>
    <row r="204" spans="2:38" hidden="1">
      <c r="B204" s="13" t="s">
        <v>40</v>
      </c>
      <c r="C204" s="25" t="e">
        <f t="shared" ref="C204:AG204" si="118">IF(AND(DAY(C190)&gt;=8,DAY(C190)&lt;=14,C191="日"),1,0)</f>
        <v>#VALUE!</v>
      </c>
      <c r="D204" s="25" t="e">
        <f t="shared" si="118"/>
        <v>#VALUE!</v>
      </c>
      <c r="E204" s="25" t="e">
        <f t="shared" si="118"/>
        <v>#VALUE!</v>
      </c>
      <c r="F204" s="25" t="e">
        <f t="shared" si="118"/>
        <v>#VALUE!</v>
      </c>
      <c r="G204" s="25" t="e">
        <f t="shared" si="118"/>
        <v>#VALUE!</v>
      </c>
      <c r="H204" s="25" t="e">
        <f t="shared" si="118"/>
        <v>#VALUE!</v>
      </c>
      <c r="I204" s="25" t="e">
        <f t="shared" si="118"/>
        <v>#VALUE!</v>
      </c>
      <c r="J204" s="25" t="e">
        <f t="shared" si="118"/>
        <v>#VALUE!</v>
      </c>
      <c r="K204" s="25" t="e">
        <f t="shared" si="118"/>
        <v>#VALUE!</v>
      </c>
      <c r="L204" s="25" t="e">
        <f t="shared" si="118"/>
        <v>#VALUE!</v>
      </c>
      <c r="M204" s="25" t="e">
        <f t="shared" si="118"/>
        <v>#VALUE!</v>
      </c>
      <c r="N204" s="25" t="e">
        <f t="shared" si="118"/>
        <v>#VALUE!</v>
      </c>
      <c r="O204" s="25" t="e">
        <f t="shared" si="118"/>
        <v>#VALUE!</v>
      </c>
      <c r="P204" s="25" t="e">
        <f t="shared" si="118"/>
        <v>#VALUE!</v>
      </c>
      <c r="Q204" s="25" t="e">
        <f t="shared" si="118"/>
        <v>#VALUE!</v>
      </c>
      <c r="R204" s="25" t="e">
        <f t="shared" si="118"/>
        <v>#VALUE!</v>
      </c>
      <c r="S204" s="25" t="e">
        <f t="shared" si="118"/>
        <v>#VALUE!</v>
      </c>
      <c r="T204" s="25" t="e">
        <f t="shared" si="118"/>
        <v>#VALUE!</v>
      </c>
      <c r="U204" s="25" t="e">
        <f t="shared" si="118"/>
        <v>#VALUE!</v>
      </c>
      <c r="V204" s="25" t="e">
        <f t="shared" si="118"/>
        <v>#VALUE!</v>
      </c>
      <c r="W204" s="25" t="e">
        <f t="shared" si="118"/>
        <v>#VALUE!</v>
      </c>
      <c r="X204" s="25" t="e">
        <f t="shared" si="118"/>
        <v>#VALUE!</v>
      </c>
      <c r="Y204" s="25" t="e">
        <f t="shared" si="118"/>
        <v>#VALUE!</v>
      </c>
      <c r="Z204" s="25" t="e">
        <f t="shared" si="118"/>
        <v>#VALUE!</v>
      </c>
      <c r="AA204" s="25" t="e">
        <f t="shared" si="118"/>
        <v>#VALUE!</v>
      </c>
      <c r="AB204" s="25" t="e">
        <f t="shared" si="118"/>
        <v>#VALUE!</v>
      </c>
      <c r="AC204" s="25" t="e">
        <f t="shared" si="118"/>
        <v>#VALUE!</v>
      </c>
      <c r="AD204" s="25" t="e">
        <f t="shared" si="118"/>
        <v>#VALUE!</v>
      </c>
      <c r="AE204" s="25" t="e">
        <f t="shared" si="118"/>
        <v>#VALUE!</v>
      </c>
      <c r="AF204" s="25" t="e">
        <f t="shared" si="118"/>
        <v>#VALUE!</v>
      </c>
      <c r="AG204" s="25" t="e">
        <f t="shared" si="118"/>
        <v>#VALUE!</v>
      </c>
      <c r="AH204" s="99" t="s">
        <v>34</v>
      </c>
      <c r="AI204" s="110">
        <f t="shared" si="112"/>
        <v>0</v>
      </c>
      <c r="AJ204" s="113"/>
    </row>
    <row r="205" spans="2:38" hidden="1">
      <c r="B205" s="13" t="s">
        <v>41</v>
      </c>
      <c r="C205" s="26" t="e">
        <f t="shared" ref="C205:AG205" si="119">IF(AND(DAY(C190)&gt;=8,DAY(C190)&lt;=14,C191="日",OR(C196="休",C196="雨")),1,0)</f>
        <v>#VALUE!</v>
      </c>
      <c r="D205" s="26" t="e">
        <f t="shared" si="119"/>
        <v>#VALUE!</v>
      </c>
      <c r="E205" s="26" t="e">
        <f t="shared" si="119"/>
        <v>#VALUE!</v>
      </c>
      <c r="F205" s="26" t="e">
        <f t="shared" si="119"/>
        <v>#VALUE!</v>
      </c>
      <c r="G205" s="26" t="e">
        <f t="shared" si="119"/>
        <v>#VALUE!</v>
      </c>
      <c r="H205" s="26" t="e">
        <f t="shared" si="119"/>
        <v>#VALUE!</v>
      </c>
      <c r="I205" s="26" t="e">
        <f t="shared" si="119"/>
        <v>#VALUE!</v>
      </c>
      <c r="J205" s="26" t="e">
        <f t="shared" si="119"/>
        <v>#VALUE!</v>
      </c>
      <c r="K205" s="26" t="e">
        <f t="shared" si="119"/>
        <v>#VALUE!</v>
      </c>
      <c r="L205" s="26" t="e">
        <f t="shared" si="119"/>
        <v>#VALUE!</v>
      </c>
      <c r="M205" s="26" t="e">
        <f t="shared" si="119"/>
        <v>#VALUE!</v>
      </c>
      <c r="N205" s="26" t="e">
        <f t="shared" si="119"/>
        <v>#VALUE!</v>
      </c>
      <c r="O205" s="26" t="e">
        <f t="shared" si="119"/>
        <v>#VALUE!</v>
      </c>
      <c r="P205" s="26" t="e">
        <f t="shared" si="119"/>
        <v>#VALUE!</v>
      </c>
      <c r="Q205" s="26" t="e">
        <f t="shared" si="119"/>
        <v>#VALUE!</v>
      </c>
      <c r="R205" s="26" t="e">
        <f t="shared" si="119"/>
        <v>#VALUE!</v>
      </c>
      <c r="S205" s="26" t="e">
        <f t="shared" si="119"/>
        <v>#VALUE!</v>
      </c>
      <c r="T205" s="26" t="e">
        <f t="shared" si="119"/>
        <v>#VALUE!</v>
      </c>
      <c r="U205" s="26" t="e">
        <f t="shared" si="119"/>
        <v>#VALUE!</v>
      </c>
      <c r="V205" s="26" t="e">
        <f t="shared" si="119"/>
        <v>#VALUE!</v>
      </c>
      <c r="W205" s="26" t="e">
        <f t="shared" si="119"/>
        <v>#VALUE!</v>
      </c>
      <c r="X205" s="26" t="e">
        <f t="shared" si="119"/>
        <v>#VALUE!</v>
      </c>
      <c r="Y205" s="26" t="e">
        <f t="shared" si="119"/>
        <v>#VALUE!</v>
      </c>
      <c r="Z205" s="26" t="e">
        <f t="shared" si="119"/>
        <v>#VALUE!</v>
      </c>
      <c r="AA205" s="26" t="e">
        <f t="shared" si="119"/>
        <v>#VALUE!</v>
      </c>
      <c r="AB205" s="26" t="e">
        <f t="shared" si="119"/>
        <v>#VALUE!</v>
      </c>
      <c r="AC205" s="26" t="e">
        <f t="shared" si="119"/>
        <v>#VALUE!</v>
      </c>
      <c r="AD205" s="26" t="e">
        <f t="shared" si="119"/>
        <v>#VALUE!</v>
      </c>
      <c r="AE205" s="26" t="e">
        <f t="shared" si="119"/>
        <v>#VALUE!</v>
      </c>
      <c r="AF205" s="26" t="e">
        <f t="shared" si="119"/>
        <v>#VALUE!</v>
      </c>
      <c r="AG205" s="26" t="e">
        <f t="shared" si="119"/>
        <v>#VALUE!</v>
      </c>
      <c r="AH205" s="99" t="s">
        <v>35</v>
      </c>
      <c r="AI205" s="110">
        <f t="shared" si="112"/>
        <v>0</v>
      </c>
      <c r="AJ205" s="113"/>
    </row>
    <row r="207" spans="2:38">
      <c r="C207" s="2" t="e">
        <f>YEAR(C210)</f>
        <v>#VALUE!</v>
      </c>
      <c r="D207" s="2" t="e">
        <f>MONTH(C210)</f>
        <v>#VALUE!</v>
      </c>
    </row>
    <row r="208" spans="2:38">
      <c r="B208" s="14" t="s">
        <v>1</v>
      </c>
      <c r="C208" s="28" t="e">
        <f>C210</f>
        <v>#VALUE!</v>
      </c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03"/>
    </row>
    <row r="209" spans="2:38" hidden="1">
      <c r="B209" s="15"/>
      <c r="C209" s="29" t="e">
        <f>DATE($C207,$D207,1)</f>
        <v>#VALUE!</v>
      </c>
      <c r="D209" s="29" t="e">
        <f t="shared" ref="D209:AG209" si="120">C209+1</f>
        <v>#VALUE!</v>
      </c>
      <c r="E209" s="29" t="e">
        <f t="shared" si="120"/>
        <v>#VALUE!</v>
      </c>
      <c r="F209" s="29" t="e">
        <f t="shared" si="120"/>
        <v>#VALUE!</v>
      </c>
      <c r="G209" s="29" t="e">
        <f t="shared" si="120"/>
        <v>#VALUE!</v>
      </c>
      <c r="H209" s="29" t="e">
        <f t="shared" si="120"/>
        <v>#VALUE!</v>
      </c>
      <c r="I209" s="29" t="e">
        <f t="shared" si="120"/>
        <v>#VALUE!</v>
      </c>
      <c r="J209" s="29" t="e">
        <f t="shared" si="120"/>
        <v>#VALUE!</v>
      </c>
      <c r="K209" s="29" t="e">
        <f t="shared" si="120"/>
        <v>#VALUE!</v>
      </c>
      <c r="L209" s="29" t="e">
        <f t="shared" si="120"/>
        <v>#VALUE!</v>
      </c>
      <c r="M209" s="29" t="e">
        <f t="shared" si="120"/>
        <v>#VALUE!</v>
      </c>
      <c r="N209" s="29" t="e">
        <f t="shared" si="120"/>
        <v>#VALUE!</v>
      </c>
      <c r="O209" s="29" t="e">
        <f t="shared" si="120"/>
        <v>#VALUE!</v>
      </c>
      <c r="P209" s="29" t="e">
        <f t="shared" si="120"/>
        <v>#VALUE!</v>
      </c>
      <c r="Q209" s="29" t="e">
        <f t="shared" si="120"/>
        <v>#VALUE!</v>
      </c>
      <c r="R209" s="29" t="e">
        <f t="shared" si="120"/>
        <v>#VALUE!</v>
      </c>
      <c r="S209" s="29" t="e">
        <f t="shared" si="120"/>
        <v>#VALUE!</v>
      </c>
      <c r="T209" s="29" t="e">
        <f t="shared" si="120"/>
        <v>#VALUE!</v>
      </c>
      <c r="U209" s="29" t="e">
        <f t="shared" si="120"/>
        <v>#VALUE!</v>
      </c>
      <c r="V209" s="29" t="e">
        <f t="shared" si="120"/>
        <v>#VALUE!</v>
      </c>
      <c r="W209" s="29" t="e">
        <f t="shared" si="120"/>
        <v>#VALUE!</v>
      </c>
      <c r="X209" s="29" t="e">
        <f t="shared" si="120"/>
        <v>#VALUE!</v>
      </c>
      <c r="Y209" s="29" t="e">
        <f t="shared" si="120"/>
        <v>#VALUE!</v>
      </c>
      <c r="Z209" s="29" t="e">
        <f t="shared" si="120"/>
        <v>#VALUE!</v>
      </c>
      <c r="AA209" s="29" t="e">
        <f t="shared" si="120"/>
        <v>#VALUE!</v>
      </c>
      <c r="AB209" s="29" t="e">
        <f t="shared" si="120"/>
        <v>#VALUE!</v>
      </c>
      <c r="AC209" s="29" t="e">
        <f t="shared" si="120"/>
        <v>#VALUE!</v>
      </c>
      <c r="AD209" s="29" t="e">
        <f t="shared" si="120"/>
        <v>#VALUE!</v>
      </c>
      <c r="AE209" s="29" t="e">
        <f t="shared" si="120"/>
        <v>#VALUE!</v>
      </c>
      <c r="AF209" s="29" t="e">
        <f t="shared" si="120"/>
        <v>#VALUE!</v>
      </c>
      <c r="AG209" s="29" t="e">
        <f t="shared" si="120"/>
        <v>#VALUE!</v>
      </c>
      <c r="AH209" s="100"/>
      <c r="AI209" s="111"/>
    </row>
    <row r="210" spans="2:38">
      <c r="B210" s="16" t="s">
        <v>24</v>
      </c>
      <c r="C210" s="30" t="e">
        <f>IF(EDATE(C189,1)&gt;$G$5,"",EDATE(C189,1))</f>
        <v>#VALUE!</v>
      </c>
      <c r="D210" s="29" t="e">
        <f t="shared" ref="D210:AG210" si="121">IF(D209&gt;$G$5,"",IF(C210=EOMONTH(DATE($C207,$D207,1),0),"",IF(C210="","",C210+1)))</f>
        <v>#VALUE!</v>
      </c>
      <c r="E210" s="29" t="e">
        <f t="shared" si="121"/>
        <v>#VALUE!</v>
      </c>
      <c r="F210" s="29" t="e">
        <f t="shared" si="121"/>
        <v>#VALUE!</v>
      </c>
      <c r="G210" s="29" t="e">
        <f t="shared" si="121"/>
        <v>#VALUE!</v>
      </c>
      <c r="H210" s="29" t="e">
        <f t="shared" si="121"/>
        <v>#VALUE!</v>
      </c>
      <c r="I210" s="29" t="e">
        <f t="shared" si="121"/>
        <v>#VALUE!</v>
      </c>
      <c r="J210" s="29" t="e">
        <f t="shared" si="121"/>
        <v>#VALUE!</v>
      </c>
      <c r="K210" s="29" t="e">
        <f t="shared" si="121"/>
        <v>#VALUE!</v>
      </c>
      <c r="L210" s="29" t="e">
        <f t="shared" si="121"/>
        <v>#VALUE!</v>
      </c>
      <c r="M210" s="29" t="e">
        <f t="shared" si="121"/>
        <v>#VALUE!</v>
      </c>
      <c r="N210" s="29" t="e">
        <f t="shared" si="121"/>
        <v>#VALUE!</v>
      </c>
      <c r="O210" s="29" t="e">
        <f t="shared" si="121"/>
        <v>#VALUE!</v>
      </c>
      <c r="P210" s="29" t="e">
        <f t="shared" si="121"/>
        <v>#VALUE!</v>
      </c>
      <c r="Q210" s="29" t="e">
        <f t="shared" si="121"/>
        <v>#VALUE!</v>
      </c>
      <c r="R210" s="29" t="e">
        <f t="shared" si="121"/>
        <v>#VALUE!</v>
      </c>
      <c r="S210" s="29" t="e">
        <f t="shared" si="121"/>
        <v>#VALUE!</v>
      </c>
      <c r="T210" s="29" t="e">
        <f t="shared" si="121"/>
        <v>#VALUE!</v>
      </c>
      <c r="U210" s="29" t="e">
        <f t="shared" si="121"/>
        <v>#VALUE!</v>
      </c>
      <c r="V210" s="29" t="e">
        <f t="shared" si="121"/>
        <v>#VALUE!</v>
      </c>
      <c r="W210" s="29" t="e">
        <f t="shared" si="121"/>
        <v>#VALUE!</v>
      </c>
      <c r="X210" s="29" t="e">
        <f t="shared" si="121"/>
        <v>#VALUE!</v>
      </c>
      <c r="Y210" s="29" t="e">
        <f t="shared" si="121"/>
        <v>#VALUE!</v>
      </c>
      <c r="Z210" s="29" t="e">
        <f t="shared" si="121"/>
        <v>#VALUE!</v>
      </c>
      <c r="AA210" s="29" t="e">
        <f t="shared" si="121"/>
        <v>#VALUE!</v>
      </c>
      <c r="AB210" s="29" t="e">
        <f t="shared" si="121"/>
        <v>#VALUE!</v>
      </c>
      <c r="AC210" s="29" t="e">
        <f t="shared" si="121"/>
        <v>#VALUE!</v>
      </c>
      <c r="AD210" s="29" t="e">
        <f t="shared" si="121"/>
        <v>#VALUE!</v>
      </c>
      <c r="AE210" s="29" t="e">
        <f t="shared" si="121"/>
        <v>#VALUE!</v>
      </c>
      <c r="AF210" s="29" t="e">
        <f t="shared" si="121"/>
        <v>#VALUE!</v>
      </c>
      <c r="AG210" s="29" t="e">
        <f t="shared" si="121"/>
        <v>#VALUE!</v>
      </c>
      <c r="AH210" s="95" t="s">
        <v>25</v>
      </c>
      <c r="AI210" s="105">
        <f>+COUNTIFS(C211:AG211,"土",C212:AG212,"")+COUNTIFS(C211:AG211,"日",C212:AG212,"")</f>
        <v>0</v>
      </c>
    </row>
    <row r="211" spans="2:38">
      <c r="B211" s="7" t="s">
        <v>26</v>
      </c>
      <c r="C211" s="20" t="str">
        <f t="shared" ref="C211:AG211" si="122">IFERROR(TEXT(WEEKDAY(+C210),"aaa"),"")</f>
        <v/>
      </c>
      <c r="D211" s="20" t="str">
        <f t="shared" si="122"/>
        <v/>
      </c>
      <c r="E211" s="20" t="str">
        <f t="shared" si="122"/>
        <v/>
      </c>
      <c r="F211" s="20" t="str">
        <f t="shared" si="122"/>
        <v/>
      </c>
      <c r="G211" s="20" t="str">
        <f t="shared" si="122"/>
        <v/>
      </c>
      <c r="H211" s="20" t="str">
        <f t="shared" si="122"/>
        <v/>
      </c>
      <c r="I211" s="20" t="str">
        <f t="shared" si="122"/>
        <v/>
      </c>
      <c r="J211" s="20" t="str">
        <f t="shared" si="122"/>
        <v/>
      </c>
      <c r="K211" s="20" t="str">
        <f t="shared" si="122"/>
        <v/>
      </c>
      <c r="L211" s="20" t="str">
        <f t="shared" si="122"/>
        <v/>
      </c>
      <c r="M211" s="20" t="str">
        <f t="shared" si="122"/>
        <v/>
      </c>
      <c r="N211" s="20" t="str">
        <f t="shared" si="122"/>
        <v/>
      </c>
      <c r="O211" s="20" t="str">
        <f t="shared" si="122"/>
        <v/>
      </c>
      <c r="P211" s="20" t="str">
        <f t="shared" si="122"/>
        <v/>
      </c>
      <c r="Q211" s="20" t="str">
        <f t="shared" si="122"/>
        <v/>
      </c>
      <c r="R211" s="20" t="str">
        <f t="shared" si="122"/>
        <v/>
      </c>
      <c r="S211" s="20" t="str">
        <f t="shared" si="122"/>
        <v/>
      </c>
      <c r="T211" s="20" t="str">
        <f t="shared" si="122"/>
        <v/>
      </c>
      <c r="U211" s="20" t="str">
        <f t="shared" si="122"/>
        <v/>
      </c>
      <c r="V211" s="20" t="str">
        <f t="shared" si="122"/>
        <v/>
      </c>
      <c r="W211" s="20" t="str">
        <f t="shared" si="122"/>
        <v/>
      </c>
      <c r="X211" s="20" t="str">
        <f t="shared" si="122"/>
        <v/>
      </c>
      <c r="Y211" s="20" t="str">
        <f t="shared" si="122"/>
        <v/>
      </c>
      <c r="Z211" s="20" t="str">
        <f t="shared" si="122"/>
        <v/>
      </c>
      <c r="AA211" s="20" t="str">
        <f t="shared" si="122"/>
        <v/>
      </c>
      <c r="AB211" s="20" t="str">
        <f t="shared" si="122"/>
        <v/>
      </c>
      <c r="AC211" s="20" t="str">
        <f t="shared" si="122"/>
        <v/>
      </c>
      <c r="AD211" s="20" t="str">
        <f t="shared" si="122"/>
        <v/>
      </c>
      <c r="AE211" s="20" t="str">
        <f t="shared" si="122"/>
        <v/>
      </c>
      <c r="AF211" s="20" t="str">
        <f t="shared" si="122"/>
        <v/>
      </c>
      <c r="AG211" s="20" t="str">
        <f t="shared" si="122"/>
        <v/>
      </c>
      <c r="AH211" s="95" t="s">
        <v>12</v>
      </c>
      <c r="AI211" s="105">
        <f>+COUNTIF(C212:AG212,"夏休")+COUNTIF(C212:AG212,"冬休")+COUNTIF(C212:AG212,"中止")</f>
        <v>0</v>
      </c>
    </row>
    <row r="212" spans="2:38" ht="13.5" customHeight="1">
      <c r="B212" s="8" t="s">
        <v>27</v>
      </c>
      <c r="C212" s="21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88"/>
      <c r="AH212" s="96" t="s">
        <v>4</v>
      </c>
      <c r="AI212" s="106">
        <f>COUNT(C210:AG210)-AI211</f>
        <v>0</v>
      </c>
    </row>
    <row r="213" spans="2:38" ht="13.5" customHeight="1">
      <c r="B213" s="9"/>
      <c r="C213" s="21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88"/>
      <c r="AH213" s="96" t="s">
        <v>29</v>
      </c>
      <c r="AI213" s="106">
        <f>+COUNTIF(C214:AG215,"休")</f>
        <v>0</v>
      </c>
      <c r="AJ213" s="113" t="e">
        <f>IF(AI214&gt;0.285,"",IF(AI213&lt;AI210,"←計画日数が足りません",""))</f>
        <v>#DIV/0!</v>
      </c>
    </row>
    <row r="214" spans="2:38" ht="13.5" customHeight="1">
      <c r="B214" s="10" t="s">
        <v>2</v>
      </c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89"/>
      <c r="AH214" s="96" t="s">
        <v>30</v>
      </c>
      <c r="AI214" s="107" t="e">
        <f>+AI213/AI212</f>
        <v>#DIV/0!</v>
      </c>
    </row>
    <row r="215" spans="2:38">
      <c r="B215" s="10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89"/>
      <c r="AH215" s="96" t="s">
        <v>7</v>
      </c>
      <c r="AI215" s="106">
        <f>+COUNTA(C216:AG217)</f>
        <v>0</v>
      </c>
    </row>
    <row r="216" spans="2:38">
      <c r="B216" s="11" t="s">
        <v>17</v>
      </c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90"/>
      <c r="AH216" s="97" t="s">
        <v>31</v>
      </c>
      <c r="AI216" s="108" t="e">
        <f>+AI215/AI212</f>
        <v>#DIV/0!</v>
      </c>
      <c r="AL216" s="2">
        <f>+COUNTIF(C214:AG215,"休")</f>
        <v>0</v>
      </c>
    </row>
    <row r="217" spans="2:38">
      <c r="B217" s="12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91"/>
      <c r="AH217" s="98" t="s">
        <v>6</v>
      </c>
      <c r="AI217" s="109" t="str">
        <f>IF(7&gt;AI212,"対象外",IF(OR(AI216&gt;=0.285,AI215&gt;=AI210),"OK","NG"))</f>
        <v>対象外</v>
      </c>
      <c r="AJ217" s="113" t="str">
        <f>IF(AI217="対象外","←７日間に満たない期間は達成判定の対象外",IF(AI217="NG","←月単位未達成","←月単位達成"))</f>
        <v>←７日間に満たない期間は達成判定の対象外</v>
      </c>
      <c r="AL217" s="114" t="str">
        <f>IF(7&gt;AI212,"対象外",IF(AL216&gt;=AI210,"OK","NG"))</f>
        <v>対象外</v>
      </c>
    </row>
    <row r="218" spans="2:38" hidden="1">
      <c r="B218" s="13" t="s">
        <v>32</v>
      </c>
      <c r="C218" s="25" t="e">
        <f t="shared" ref="C218:AG218" si="123">IF(AND(DAY(C210)&gt;=22,DAY(C210)&lt;=28,C211="土"),1,0)</f>
        <v>#VALUE!</v>
      </c>
      <c r="D218" s="25" t="e">
        <f t="shared" si="123"/>
        <v>#VALUE!</v>
      </c>
      <c r="E218" s="25" t="e">
        <f t="shared" si="123"/>
        <v>#VALUE!</v>
      </c>
      <c r="F218" s="25" t="e">
        <f t="shared" si="123"/>
        <v>#VALUE!</v>
      </c>
      <c r="G218" s="25" t="e">
        <f t="shared" si="123"/>
        <v>#VALUE!</v>
      </c>
      <c r="H218" s="25" t="e">
        <f t="shared" si="123"/>
        <v>#VALUE!</v>
      </c>
      <c r="I218" s="25" t="e">
        <f t="shared" si="123"/>
        <v>#VALUE!</v>
      </c>
      <c r="J218" s="25" t="e">
        <f t="shared" si="123"/>
        <v>#VALUE!</v>
      </c>
      <c r="K218" s="25" t="e">
        <f t="shared" si="123"/>
        <v>#VALUE!</v>
      </c>
      <c r="L218" s="25" t="e">
        <f t="shared" si="123"/>
        <v>#VALUE!</v>
      </c>
      <c r="M218" s="25" t="e">
        <f t="shared" si="123"/>
        <v>#VALUE!</v>
      </c>
      <c r="N218" s="25" t="e">
        <f t="shared" si="123"/>
        <v>#VALUE!</v>
      </c>
      <c r="O218" s="25" t="e">
        <f t="shared" si="123"/>
        <v>#VALUE!</v>
      </c>
      <c r="P218" s="25" t="e">
        <f t="shared" si="123"/>
        <v>#VALUE!</v>
      </c>
      <c r="Q218" s="25" t="e">
        <f t="shared" si="123"/>
        <v>#VALUE!</v>
      </c>
      <c r="R218" s="25" t="e">
        <f t="shared" si="123"/>
        <v>#VALUE!</v>
      </c>
      <c r="S218" s="25" t="e">
        <f t="shared" si="123"/>
        <v>#VALUE!</v>
      </c>
      <c r="T218" s="25" t="e">
        <f t="shared" si="123"/>
        <v>#VALUE!</v>
      </c>
      <c r="U218" s="25" t="e">
        <f t="shared" si="123"/>
        <v>#VALUE!</v>
      </c>
      <c r="V218" s="25" t="e">
        <f t="shared" si="123"/>
        <v>#VALUE!</v>
      </c>
      <c r="W218" s="25" t="e">
        <f t="shared" si="123"/>
        <v>#VALUE!</v>
      </c>
      <c r="X218" s="25" t="e">
        <f t="shared" si="123"/>
        <v>#VALUE!</v>
      </c>
      <c r="Y218" s="25" t="e">
        <f t="shared" si="123"/>
        <v>#VALUE!</v>
      </c>
      <c r="Z218" s="25" t="e">
        <f t="shared" si="123"/>
        <v>#VALUE!</v>
      </c>
      <c r="AA218" s="25" t="e">
        <f t="shared" si="123"/>
        <v>#VALUE!</v>
      </c>
      <c r="AB218" s="25" t="e">
        <f t="shared" si="123"/>
        <v>#VALUE!</v>
      </c>
      <c r="AC218" s="25" t="e">
        <f t="shared" si="123"/>
        <v>#VALUE!</v>
      </c>
      <c r="AD218" s="25" t="e">
        <f t="shared" si="123"/>
        <v>#VALUE!</v>
      </c>
      <c r="AE218" s="25" t="e">
        <f t="shared" si="123"/>
        <v>#VALUE!</v>
      </c>
      <c r="AF218" s="25" t="e">
        <f t="shared" si="123"/>
        <v>#VALUE!</v>
      </c>
      <c r="AG218" s="25" t="e">
        <f t="shared" si="123"/>
        <v>#VALUE!</v>
      </c>
      <c r="AH218" s="99" t="s">
        <v>34</v>
      </c>
      <c r="AI218" s="110">
        <f t="shared" ref="AI218:AI225" si="124">_xlfn.AGGREGATE(9,6,C218:AG218)</f>
        <v>0</v>
      </c>
      <c r="AJ218" s="113"/>
    </row>
    <row r="219" spans="2:38" hidden="1">
      <c r="B219" s="13" t="s">
        <v>13</v>
      </c>
      <c r="C219" s="26" t="e">
        <f t="shared" ref="C219:AG219" si="125">IF(AND(DAY(C210)&gt;=22,DAY(C210)&lt;=28,C211="土",OR(C216="休",C216="雨")),1,0)</f>
        <v>#VALUE!</v>
      </c>
      <c r="D219" s="26" t="e">
        <f t="shared" si="125"/>
        <v>#VALUE!</v>
      </c>
      <c r="E219" s="26" t="e">
        <f t="shared" si="125"/>
        <v>#VALUE!</v>
      </c>
      <c r="F219" s="26" t="e">
        <f t="shared" si="125"/>
        <v>#VALUE!</v>
      </c>
      <c r="G219" s="26" t="e">
        <f t="shared" si="125"/>
        <v>#VALUE!</v>
      </c>
      <c r="H219" s="26" t="e">
        <f t="shared" si="125"/>
        <v>#VALUE!</v>
      </c>
      <c r="I219" s="26" t="e">
        <f t="shared" si="125"/>
        <v>#VALUE!</v>
      </c>
      <c r="J219" s="26" t="e">
        <f t="shared" si="125"/>
        <v>#VALUE!</v>
      </c>
      <c r="K219" s="26" t="e">
        <f t="shared" si="125"/>
        <v>#VALUE!</v>
      </c>
      <c r="L219" s="26" t="e">
        <f t="shared" si="125"/>
        <v>#VALUE!</v>
      </c>
      <c r="M219" s="26" t="e">
        <f t="shared" si="125"/>
        <v>#VALUE!</v>
      </c>
      <c r="N219" s="26" t="e">
        <f t="shared" si="125"/>
        <v>#VALUE!</v>
      </c>
      <c r="O219" s="26" t="e">
        <f t="shared" si="125"/>
        <v>#VALUE!</v>
      </c>
      <c r="P219" s="26" t="e">
        <f t="shared" si="125"/>
        <v>#VALUE!</v>
      </c>
      <c r="Q219" s="26" t="e">
        <f t="shared" si="125"/>
        <v>#VALUE!</v>
      </c>
      <c r="R219" s="26" t="e">
        <f t="shared" si="125"/>
        <v>#VALUE!</v>
      </c>
      <c r="S219" s="26" t="e">
        <f t="shared" si="125"/>
        <v>#VALUE!</v>
      </c>
      <c r="T219" s="26" t="e">
        <f t="shared" si="125"/>
        <v>#VALUE!</v>
      </c>
      <c r="U219" s="26" t="e">
        <f t="shared" si="125"/>
        <v>#VALUE!</v>
      </c>
      <c r="V219" s="26" t="e">
        <f t="shared" si="125"/>
        <v>#VALUE!</v>
      </c>
      <c r="W219" s="26" t="e">
        <f t="shared" si="125"/>
        <v>#VALUE!</v>
      </c>
      <c r="X219" s="26" t="e">
        <f t="shared" si="125"/>
        <v>#VALUE!</v>
      </c>
      <c r="Y219" s="26" t="e">
        <f t="shared" si="125"/>
        <v>#VALUE!</v>
      </c>
      <c r="Z219" s="26" t="e">
        <f t="shared" si="125"/>
        <v>#VALUE!</v>
      </c>
      <c r="AA219" s="26" t="e">
        <f t="shared" si="125"/>
        <v>#VALUE!</v>
      </c>
      <c r="AB219" s="26" t="e">
        <f t="shared" si="125"/>
        <v>#VALUE!</v>
      </c>
      <c r="AC219" s="26" t="e">
        <f t="shared" si="125"/>
        <v>#VALUE!</v>
      </c>
      <c r="AD219" s="26" t="e">
        <f t="shared" si="125"/>
        <v>#VALUE!</v>
      </c>
      <c r="AE219" s="26" t="e">
        <f t="shared" si="125"/>
        <v>#VALUE!</v>
      </c>
      <c r="AF219" s="26" t="e">
        <f t="shared" si="125"/>
        <v>#VALUE!</v>
      </c>
      <c r="AG219" s="26" t="e">
        <f t="shared" si="125"/>
        <v>#VALUE!</v>
      </c>
      <c r="AH219" s="99" t="s">
        <v>35</v>
      </c>
      <c r="AI219" s="110">
        <f t="shared" si="124"/>
        <v>0</v>
      </c>
      <c r="AJ219" s="113"/>
    </row>
    <row r="220" spans="2:38" hidden="1">
      <c r="B220" s="13" t="s">
        <v>37</v>
      </c>
      <c r="C220" s="25" t="e">
        <f t="shared" ref="C220:AG220" si="126">IF(AND(DAY(C210)&gt;=8,DAY(C210)&lt;=14,C211="土"),1,0)</f>
        <v>#VALUE!</v>
      </c>
      <c r="D220" s="25" t="e">
        <f t="shared" si="126"/>
        <v>#VALUE!</v>
      </c>
      <c r="E220" s="25" t="e">
        <f t="shared" si="126"/>
        <v>#VALUE!</v>
      </c>
      <c r="F220" s="25" t="e">
        <f t="shared" si="126"/>
        <v>#VALUE!</v>
      </c>
      <c r="G220" s="25" t="e">
        <f t="shared" si="126"/>
        <v>#VALUE!</v>
      </c>
      <c r="H220" s="25" t="e">
        <f t="shared" si="126"/>
        <v>#VALUE!</v>
      </c>
      <c r="I220" s="25" t="e">
        <f t="shared" si="126"/>
        <v>#VALUE!</v>
      </c>
      <c r="J220" s="25" t="e">
        <f t="shared" si="126"/>
        <v>#VALUE!</v>
      </c>
      <c r="K220" s="25" t="e">
        <f t="shared" si="126"/>
        <v>#VALUE!</v>
      </c>
      <c r="L220" s="25" t="e">
        <f t="shared" si="126"/>
        <v>#VALUE!</v>
      </c>
      <c r="M220" s="25" t="e">
        <f t="shared" si="126"/>
        <v>#VALUE!</v>
      </c>
      <c r="N220" s="25" t="e">
        <f t="shared" si="126"/>
        <v>#VALUE!</v>
      </c>
      <c r="O220" s="25" t="e">
        <f t="shared" si="126"/>
        <v>#VALUE!</v>
      </c>
      <c r="P220" s="25" t="e">
        <f t="shared" si="126"/>
        <v>#VALUE!</v>
      </c>
      <c r="Q220" s="25" t="e">
        <f t="shared" si="126"/>
        <v>#VALUE!</v>
      </c>
      <c r="R220" s="25" t="e">
        <f t="shared" si="126"/>
        <v>#VALUE!</v>
      </c>
      <c r="S220" s="25" t="e">
        <f t="shared" si="126"/>
        <v>#VALUE!</v>
      </c>
      <c r="T220" s="25" t="e">
        <f t="shared" si="126"/>
        <v>#VALUE!</v>
      </c>
      <c r="U220" s="25" t="e">
        <f t="shared" si="126"/>
        <v>#VALUE!</v>
      </c>
      <c r="V220" s="25" t="e">
        <f t="shared" si="126"/>
        <v>#VALUE!</v>
      </c>
      <c r="W220" s="25" t="e">
        <f t="shared" si="126"/>
        <v>#VALUE!</v>
      </c>
      <c r="X220" s="25" t="e">
        <f t="shared" si="126"/>
        <v>#VALUE!</v>
      </c>
      <c r="Y220" s="25" t="e">
        <f t="shared" si="126"/>
        <v>#VALUE!</v>
      </c>
      <c r="Z220" s="25" t="e">
        <f t="shared" si="126"/>
        <v>#VALUE!</v>
      </c>
      <c r="AA220" s="25" t="e">
        <f t="shared" si="126"/>
        <v>#VALUE!</v>
      </c>
      <c r="AB220" s="25" t="e">
        <f t="shared" si="126"/>
        <v>#VALUE!</v>
      </c>
      <c r="AC220" s="25" t="e">
        <f t="shared" si="126"/>
        <v>#VALUE!</v>
      </c>
      <c r="AD220" s="25" t="e">
        <f t="shared" si="126"/>
        <v>#VALUE!</v>
      </c>
      <c r="AE220" s="25" t="e">
        <f t="shared" si="126"/>
        <v>#VALUE!</v>
      </c>
      <c r="AF220" s="25" t="e">
        <f t="shared" si="126"/>
        <v>#VALUE!</v>
      </c>
      <c r="AG220" s="25" t="e">
        <f t="shared" si="126"/>
        <v>#VALUE!</v>
      </c>
      <c r="AH220" s="99" t="s">
        <v>34</v>
      </c>
      <c r="AI220" s="110">
        <f t="shared" si="124"/>
        <v>0</v>
      </c>
      <c r="AJ220" s="113"/>
    </row>
    <row r="221" spans="2:38" hidden="1">
      <c r="B221" s="13" t="s">
        <v>38</v>
      </c>
      <c r="C221" s="26" t="e">
        <f t="shared" ref="C221:AG221" si="127">IF(AND(DAY(C210)&gt;=8,DAY(C210)&lt;=14,C211="土",OR(C216="休",C216="雨")),1,0)</f>
        <v>#VALUE!</v>
      </c>
      <c r="D221" s="26" t="e">
        <f t="shared" si="127"/>
        <v>#VALUE!</v>
      </c>
      <c r="E221" s="26" t="e">
        <f t="shared" si="127"/>
        <v>#VALUE!</v>
      </c>
      <c r="F221" s="26" t="e">
        <f t="shared" si="127"/>
        <v>#VALUE!</v>
      </c>
      <c r="G221" s="26" t="e">
        <f t="shared" si="127"/>
        <v>#VALUE!</v>
      </c>
      <c r="H221" s="26" t="e">
        <f t="shared" si="127"/>
        <v>#VALUE!</v>
      </c>
      <c r="I221" s="26" t="e">
        <f t="shared" si="127"/>
        <v>#VALUE!</v>
      </c>
      <c r="J221" s="26" t="e">
        <f t="shared" si="127"/>
        <v>#VALUE!</v>
      </c>
      <c r="K221" s="26" t="e">
        <f t="shared" si="127"/>
        <v>#VALUE!</v>
      </c>
      <c r="L221" s="26" t="e">
        <f t="shared" si="127"/>
        <v>#VALUE!</v>
      </c>
      <c r="M221" s="26" t="e">
        <f t="shared" si="127"/>
        <v>#VALUE!</v>
      </c>
      <c r="N221" s="26" t="e">
        <f t="shared" si="127"/>
        <v>#VALUE!</v>
      </c>
      <c r="O221" s="26" t="e">
        <f t="shared" si="127"/>
        <v>#VALUE!</v>
      </c>
      <c r="P221" s="26" t="e">
        <f t="shared" si="127"/>
        <v>#VALUE!</v>
      </c>
      <c r="Q221" s="26" t="e">
        <f t="shared" si="127"/>
        <v>#VALUE!</v>
      </c>
      <c r="R221" s="26" t="e">
        <f t="shared" si="127"/>
        <v>#VALUE!</v>
      </c>
      <c r="S221" s="26" t="e">
        <f t="shared" si="127"/>
        <v>#VALUE!</v>
      </c>
      <c r="T221" s="26" t="e">
        <f t="shared" si="127"/>
        <v>#VALUE!</v>
      </c>
      <c r="U221" s="26" t="e">
        <f t="shared" si="127"/>
        <v>#VALUE!</v>
      </c>
      <c r="V221" s="26" t="e">
        <f t="shared" si="127"/>
        <v>#VALUE!</v>
      </c>
      <c r="W221" s="26" t="e">
        <f t="shared" si="127"/>
        <v>#VALUE!</v>
      </c>
      <c r="X221" s="26" t="e">
        <f t="shared" si="127"/>
        <v>#VALUE!</v>
      </c>
      <c r="Y221" s="26" t="e">
        <f t="shared" si="127"/>
        <v>#VALUE!</v>
      </c>
      <c r="Z221" s="26" t="e">
        <f t="shared" si="127"/>
        <v>#VALUE!</v>
      </c>
      <c r="AA221" s="26" t="e">
        <f t="shared" si="127"/>
        <v>#VALUE!</v>
      </c>
      <c r="AB221" s="26" t="e">
        <f t="shared" si="127"/>
        <v>#VALUE!</v>
      </c>
      <c r="AC221" s="26" t="e">
        <f t="shared" si="127"/>
        <v>#VALUE!</v>
      </c>
      <c r="AD221" s="26" t="e">
        <f t="shared" si="127"/>
        <v>#VALUE!</v>
      </c>
      <c r="AE221" s="26" t="e">
        <f t="shared" si="127"/>
        <v>#VALUE!</v>
      </c>
      <c r="AF221" s="26" t="e">
        <f t="shared" si="127"/>
        <v>#VALUE!</v>
      </c>
      <c r="AG221" s="26" t="e">
        <f t="shared" si="127"/>
        <v>#VALUE!</v>
      </c>
      <c r="AH221" s="99" t="s">
        <v>35</v>
      </c>
      <c r="AI221" s="110">
        <f t="shared" si="124"/>
        <v>0</v>
      </c>
      <c r="AJ221" s="113"/>
    </row>
    <row r="222" spans="2:38" hidden="1">
      <c r="B222" s="13" t="s">
        <v>33</v>
      </c>
      <c r="C222" s="25" t="e">
        <f t="shared" ref="C222:AG222" si="128">IF(AND(DAY(C210)&gt;=22,DAY(C210)&lt;=28,C211="日"),1,0)</f>
        <v>#VALUE!</v>
      </c>
      <c r="D222" s="25" t="e">
        <f t="shared" si="128"/>
        <v>#VALUE!</v>
      </c>
      <c r="E222" s="25" t="e">
        <f t="shared" si="128"/>
        <v>#VALUE!</v>
      </c>
      <c r="F222" s="25" t="e">
        <f t="shared" si="128"/>
        <v>#VALUE!</v>
      </c>
      <c r="G222" s="25" t="e">
        <f t="shared" si="128"/>
        <v>#VALUE!</v>
      </c>
      <c r="H222" s="25" t="e">
        <f t="shared" si="128"/>
        <v>#VALUE!</v>
      </c>
      <c r="I222" s="25" t="e">
        <f t="shared" si="128"/>
        <v>#VALUE!</v>
      </c>
      <c r="J222" s="25" t="e">
        <f t="shared" si="128"/>
        <v>#VALUE!</v>
      </c>
      <c r="K222" s="25" t="e">
        <f t="shared" si="128"/>
        <v>#VALUE!</v>
      </c>
      <c r="L222" s="25" t="e">
        <f t="shared" si="128"/>
        <v>#VALUE!</v>
      </c>
      <c r="M222" s="25" t="e">
        <f t="shared" si="128"/>
        <v>#VALUE!</v>
      </c>
      <c r="N222" s="25" t="e">
        <f t="shared" si="128"/>
        <v>#VALUE!</v>
      </c>
      <c r="O222" s="25" t="e">
        <f t="shared" si="128"/>
        <v>#VALUE!</v>
      </c>
      <c r="P222" s="25" t="e">
        <f t="shared" si="128"/>
        <v>#VALUE!</v>
      </c>
      <c r="Q222" s="25" t="e">
        <f t="shared" si="128"/>
        <v>#VALUE!</v>
      </c>
      <c r="R222" s="25" t="e">
        <f t="shared" si="128"/>
        <v>#VALUE!</v>
      </c>
      <c r="S222" s="25" t="e">
        <f t="shared" si="128"/>
        <v>#VALUE!</v>
      </c>
      <c r="T222" s="25" t="e">
        <f t="shared" si="128"/>
        <v>#VALUE!</v>
      </c>
      <c r="U222" s="25" t="e">
        <f t="shared" si="128"/>
        <v>#VALUE!</v>
      </c>
      <c r="V222" s="25" t="e">
        <f t="shared" si="128"/>
        <v>#VALUE!</v>
      </c>
      <c r="W222" s="25" t="e">
        <f t="shared" si="128"/>
        <v>#VALUE!</v>
      </c>
      <c r="X222" s="25" t="e">
        <f t="shared" si="128"/>
        <v>#VALUE!</v>
      </c>
      <c r="Y222" s="25" t="e">
        <f t="shared" si="128"/>
        <v>#VALUE!</v>
      </c>
      <c r="Z222" s="25" t="e">
        <f t="shared" si="128"/>
        <v>#VALUE!</v>
      </c>
      <c r="AA222" s="25" t="e">
        <f t="shared" si="128"/>
        <v>#VALUE!</v>
      </c>
      <c r="AB222" s="25" t="e">
        <f t="shared" si="128"/>
        <v>#VALUE!</v>
      </c>
      <c r="AC222" s="25" t="e">
        <f t="shared" si="128"/>
        <v>#VALUE!</v>
      </c>
      <c r="AD222" s="25" t="e">
        <f t="shared" si="128"/>
        <v>#VALUE!</v>
      </c>
      <c r="AE222" s="25" t="e">
        <f t="shared" si="128"/>
        <v>#VALUE!</v>
      </c>
      <c r="AF222" s="25" t="e">
        <f t="shared" si="128"/>
        <v>#VALUE!</v>
      </c>
      <c r="AG222" s="25" t="e">
        <f t="shared" si="128"/>
        <v>#VALUE!</v>
      </c>
      <c r="AH222" s="99" t="s">
        <v>34</v>
      </c>
      <c r="AI222" s="110">
        <f t="shared" si="124"/>
        <v>0</v>
      </c>
      <c r="AJ222" s="113"/>
    </row>
    <row r="223" spans="2:38" hidden="1">
      <c r="B223" s="13" t="s">
        <v>39</v>
      </c>
      <c r="C223" s="26" t="e">
        <f t="shared" ref="C223:AG223" si="129">IF(AND(DAY(C210)&gt;=22,DAY(C210)&lt;=28,C211="日",OR(C216="休",C216="雨")),1,0)</f>
        <v>#VALUE!</v>
      </c>
      <c r="D223" s="26" t="e">
        <f t="shared" si="129"/>
        <v>#VALUE!</v>
      </c>
      <c r="E223" s="26" t="e">
        <f t="shared" si="129"/>
        <v>#VALUE!</v>
      </c>
      <c r="F223" s="26" t="e">
        <f t="shared" si="129"/>
        <v>#VALUE!</v>
      </c>
      <c r="G223" s="26" t="e">
        <f t="shared" si="129"/>
        <v>#VALUE!</v>
      </c>
      <c r="H223" s="26" t="e">
        <f t="shared" si="129"/>
        <v>#VALUE!</v>
      </c>
      <c r="I223" s="26" t="e">
        <f t="shared" si="129"/>
        <v>#VALUE!</v>
      </c>
      <c r="J223" s="26" t="e">
        <f t="shared" si="129"/>
        <v>#VALUE!</v>
      </c>
      <c r="K223" s="26" t="e">
        <f t="shared" si="129"/>
        <v>#VALUE!</v>
      </c>
      <c r="L223" s="26" t="e">
        <f t="shared" si="129"/>
        <v>#VALUE!</v>
      </c>
      <c r="M223" s="26" t="e">
        <f t="shared" si="129"/>
        <v>#VALUE!</v>
      </c>
      <c r="N223" s="26" t="e">
        <f t="shared" si="129"/>
        <v>#VALUE!</v>
      </c>
      <c r="O223" s="26" t="e">
        <f t="shared" si="129"/>
        <v>#VALUE!</v>
      </c>
      <c r="P223" s="26" t="e">
        <f t="shared" si="129"/>
        <v>#VALUE!</v>
      </c>
      <c r="Q223" s="26" t="e">
        <f t="shared" si="129"/>
        <v>#VALUE!</v>
      </c>
      <c r="R223" s="26" t="e">
        <f t="shared" si="129"/>
        <v>#VALUE!</v>
      </c>
      <c r="S223" s="26" t="e">
        <f t="shared" si="129"/>
        <v>#VALUE!</v>
      </c>
      <c r="T223" s="26" t="e">
        <f t="shared" si="129"/>
        <v>#VALUE!</v>
      </c>
      <c r="U223" s="26" t="e">
        <f t="shared" si="129"/>
        <v>#VALUE!</v>
      </c>
      <c r="V223" s="26" t="e">
        <f t="shared" si="129"/>
        <v>#VALUE!</v>
      </c>
      <c r="W223" s="26" t="e">
        <f t="shared" si="129"/>
        <v>#VALUE!</v>
      </c>
      <c r="X223" s="26" t="e">
        <f t="shared" si="129"/>
        <v>#VALUE!</v>
      </c>
      <c r="Y223" s="26" t="e">
        <f t="shared" si="129"/>
        <v>#VALUE!</v>
      </c>
      <c r="Z223" s="26" t="e">
        <f t="shared" si="129"/>
        <v>#VALUE!</v>
      </c>
      <c r="AA223" s="26" t="e">
        <f t="shared" si="129"/>
        <v>#VALUE!</v>
      </c>
      <c r="AB223" s="26" t="e">
        <f t="shared" si="129"/>
        <v>#VALUE!</v>
      </c>
      <c r="AC223" s="26" t="e">
        <f t="shared" si="129"/>
        <v>#VALUE!</v>
      </c>
      <c r="AD223" s="26" t="e">
        <f t="shared" si="129"/>
        <v>#VALUE!</v>
      </c>
      <c r="AE223" s="26" t="e">
        <f t="shared" si="129"/>
        <v>#VALUE!</v>
      </c>
      <c r="AF223" s="26" t="e">
        <f t="shared" si="129"/>
        <v>#VALUE!</v>
      </c>
      <c r="AG223" s="26" t="e">
        <f t="shared" si="129"/>
        <v>#VALUE!</v>
      </c>
      <c r="AH223" s="99" t="s">
        <v>35</v>
      </c>
      <c r="AI223" s="110">
        <f t="shared" si="124"/>
        <v>0</v>
      </c>
      <c r="AJ223" s="113"/>
    </row>
    <row r="224" spans="2:38" hidden="1">
      <c r="B224" s="13" t="s">
        <v>40</v>
      </c>
      <c r="C224" s="25" t="e">
        <f t="shared" ref="C224:AG224" si="130">IF(AND(DAY(C210)&gt;=8,DAY(C210)&lt;=14,C211="日"),1,0)</f>
        <v>#VALUE!</v>
      </c>
      <c r="D224" s="25" t="e">
        <f t="shared" si="130"/>
        <v>#VALUE!</v>
      </c>
      <c r="E224" s="25" t="e">
        <f t="shared" si="130"/>
        <v>#VALUE!</v>
      </c>
      <c r="F224" s="25" t="e">
        <f t="shared" si="130"/>
        <v>#VALUE!</v>
      </c>
      <c r="G224" s="25" t="e">
        <f t="shared" si="130"/>
        <v>#VALUE!</v>
      </c>
      <c r="H224" s="25" t="e">
        <f t="shared" si="130"/>
        <v>#VALUE!</v>
      </c>
      <c r="I224" s="25" t="e">
        <f t="shared" si="130"/>
        <v>#VALUE!</v>
      </c>
      <c r="J224" s="25" t="e">
        <f t="shared" si="130"/>
        <v>#VALUE!</v>
      </c>
      <c r="K224" s="25" t="e">
        <f t="shared" si="130"/>
        <v>#VALUE!</v>
      </c>
      <c r="L224" s="25" t="e">
        <f t="shared" si="130"/>
        <v>#VALUE!</v>
      </c>
      <c r="M224" s="25" t="e">
        <f t="shared" si="130"/>
        <v>#VALUE!</v>
      </c>
      <c r="N224" s="25" t="e">
        <f t="shared" si="130"/>
        <v>#VALUE!</v>
      </c>
      <c r="O224" s="25" t="e">
        <f t="shared" si="130"/>
        <v>#VALUE!</v>
      </c>
      <c r="P224" s="25" t="e">
        <f t="shared" si="130"/>
        <v>#VALUE!</v>
      </c>
      <c r="Q224" s="25" t="e">
        <f t="shared" si="130"/>
        <v>#VALUE!</v>
      </c>
      <c r="R224" s="25" t="e">
        <f t="shared" si="130"/>
        <v>#VALUE!</v>
      </c>
      <c r="S224" s="25" t="e">
        <f t="shared" si="130"/>
        <v>#VALUE!</v>
      </c>
      <c r="T224" s="25" t="e">
        <f t="shared" si="130"/>
        <v>#VALUE!</v>
      </c>
      <c r="U224" s="25" t="e">
        <f t="shared" si="130"/>
        <v>#VALUE!</v>
      </c>
      <c r="V224" s="25" t="e">
        <f t="shared" si="130"/>
        <v>#VALUE!</v>
      </c>
      <c r="W224" s="25" t="e">
        <f t="shared" si="130"/>
        <v>#VALUE!</v>
      </c>
      <c r="X224" s="25" t="e">
        <f t="shared" si="130"/>
        <v>#VALUE!</v>
      </c>
      <c r="Y224" s="25" t="e">
        <f t="shared" si="130"/>
        <v>#VALUE!</v>
      </c>
      <c r="Z224" s="25" t="e">
        <f t="shared" si="130"/>
        <v>#VALUE!</v>
      </c>
      <c r="AA224" s="25" t="e">
        <f t="shared" si="130"/>
        <v>#VALUE!</v>
      </c>
      <c r="AB224" s="25" t="e">
        <f t="shared" si="130"/>
        <v>#VALUE!</v>
      </c>
      <c r="AC224" s="25" t="e">
        <f t="shared" si="130"/>
        <v>#VALUE!</v>
      </c>
      <c r="AD224" s="25" t="e">
        <f t="shared" si="130"/>
        <v>#VALUE!</v>
      </c>
      <c r="AE224" s="25" t="e">
        <f t="shared" si="130"/>
        <v>#VALUE!</v>
      </c>
      <c r="AF224" s="25" t="e">
        <f t="shared" si="130"/>
        <v>#VALUE!</v>
      </c>
      <c r="AG224" s="25" t="e">
        <f t="shared" si="130"/>
        <v>#VALUE!</v>
      </c>
      <c r="AH224" s="99" t="s">
        <v>34</v>
      </c>
      <c r="AI224" s="110">
        <f t="shared" si="124"/>
        <v>0</v>
      </c>
      <c r="AJ224" s="113"/>
    </row>
    <row r="225" spans="2:38" hidden="1">
      <c r="B225" s="13" t="s">
        <v>41</v>
      </c>
      <c r="C225" s="26" t="e">
        <f t="shared" ref="C225:AG225" si="131">IF(AND(DAY(C210)&gt;=8,DAY(C210)&lt;=14,C211="日",OR(C216="休",C216="雨")),1,0)</f>
        <v>#VALUE!</v>
      </c>
      <c r="D225" s="26" t="e">
        <f t="shared" si="131"/>
        <v>#VALUE!</v>
      </c>
      <c r="E225" s="26" t="e">
        <f t="shared" si="131"/>
        <v>#VALUE!</v>
      </c>
      <c r="F225" s="26" t="e">
        <f t="shared" si="131"/>
        <v>#VALUE!</v>
      </c>
      <c r="G225" s="26" t="e">
        <f t="shared" si="131"/>
        <v>#VALUE!</v>
      </c>
      <c r="H225" s="26" t="e">
        <f t="shared" si="131"/>
        <v>#VALUE!</v>
      </c>
      <c r="I225" s="26" t="e">
        <f t="shared" si="131"/>
        <v>#VALUE!</v>
      </c>
      <c r="J225" s="26" t="e">
        <f t="shared" si="131"/>
        <v>#VALUE!</v>
      </c>
      <c r="K225" s="26" t="e">
        <f t="shared" si="131"/>
        <v>#VALUE!</v>
      </c>
      <c r="L225" s="26" t="e">
        <f t="shared" si="131"/>
        <v>#VALUE!</v>
      </c>
      <c r="M225" s="26" t="e">
        <f t="shared" si="131"/>
        <v>#VALUE!</v>
      </c>
      <c r="N225" s="26" t="e">
        <f t="shared" si="131"/>
        <v>#VALUE!</v>
      </c>
      <c r="O225" s="26" t="e">
        <f t="shared" si="131"/>
        <v>#VALUE!</v>
      </c>
      <c r="P225" s="26" t="e">
        <f t="shared" si="131"/>
        <v>#VALUE!</v>
      </c>
      <c r="Q225" s="26" t="e">
        <f t="shared" si="131"/>
        <v>#VALUE!</v>
      </c>
      <c r="R225" s="26" t="e">
        <f t="shared" si="131"/>
        <v>#VALUE!</v>
      </c>
      <c r="S225" s="26" t="e">
        <f t="shared" si="131"/>
        <v>#VALUE!</v>
      </c>
      <c r="T225" s="26" t="e">
        <f t="shared" si="131"/>
        <v>#VALUE!</v>
      </c>
      <c r="U225" s="26" t="e">
        <f t="shared" si="131"/>
        <v>#VALUE!</v>
      </c>
      <c r="V225" s="26" t="e">
        <f t="shared" si="131"/>
        <v>#VALUE!</v>
      </c>
      <c r="W225" s="26" t="e">
        <f t="shared" si="131"/>
        <v>#VALUE!</v>
      </c>
      <c r="X225" s="26" t="e">
        <f t="shared" si="131"/>
        <v>#VALUE!</v>
      </c>
      <c r="Y225" s="26" t="e">
        <f t="shared" si="131"/>
        <v>#VALUE!</v>
      </c>
      <c r="Z225" s="26" t="e">
        <f t="shared" si="131"/>
        <v>#VALUE!</v>
      </c>
      <c r="AA225" s="26" t="e">
        <f t="shared" si="131"/>
        <v>#VALUE!</v>
      </c>
      <c r="AB225" s="26" t="e">
        <f t="shared" si="131"/>
        <v>#VALUE!</v>
      </c>
      <c r="AC225" s="26" t="e">
        <f t="shared" si="131"/>
        <v>#VALUE!</v>
      </c>
      <c r="AD225" s="26" t="e">
        <f t="shared" si="131"/>
        <v>#VALUE!</v>
      </c>
      <c r="AE225" s="26" t="e">
        <f t="shared" si="131"/>
        <v>#VALUE!</v>
      </c>
      <c r="AF225" s="26" t="e">
        <f t="shared" si="131"/>
        <v>#VALUE!</v>
      </c>
      <c r="AG225" s="26" t="e">
        <f t="shared" si="131"/>
        <v>#VALUE!</v>
      </c>
      <c r="AH225" s="99" t="s">
        <v>35</v>
      </c>
      <c r="AI225" s="110">
        <f t="shared" si="124"/>
        <v>0</v>
      </c>
      <c r="AJ225" s="113"/>
    </row>
    <row r="226" spans="2:38">
      <c r="F226" s="25"/>
    </row>
    <row r="227" spans="2:38">
      <c r="C227" s="2" t="e">
        <f>YEAR(C230)</f>
        <v>#VALUE!</v>
      </c>
      <c r="D227" s="2" t="e">
        <f>MONTH(C230)</f>
        <v>#VALUE!</v>
      </c>
    </row>
    <row r="228" spans="2:38">
      <c r="B228" s="14" t="s">
        <v>1</v>
      </c>
      <c r="C228" s="28" t="e">
        <f>C230</f>
        <v>#VALUE!</v>
      </c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03"/>
    </row>
    <row r="229" spans="2:38" hidden="1">
      <c r="B229" s="15"/>
      <c r="C229" s="29" t="e">
        <f>DATE($C227,$D227,1)</f>
        <v>#VALUE!</v>
      </c>
      <c r="D229" s="29" t="e">
        <f t="shared" ref="D229:AG229" si="132">C229+1</f>
        <v>#VALUE!</v>
      </c>
      <c r="E229" s="29" t="e">
        <f t="shared" si="132"/>
        <v>#VALUE!</v>
      </c>
      <c r="F229" s="29" t="e">
        <f t="shared" si="132"/>
        <v>#VALUE!</v>
      </c>
      <c r="G229" s="29" t="e">
        <f t="shared" si="132"/>
        <v>#VALUE!</v>
      </c>
      <c r="H229" s="29" t="e">
        <f t="shared" si="132"/>
        <v>#VALUE!</v>
      </c>
      <c r="I229" s="29" t="e">
        <f t="shared" si="132"/>
        <v>#VALUE!</v>
      </c>
      <c r="J229" s="29" t="e">
        <f t="shared" si="132"/>
        <v>#VALUE!</v>
      </c>
      <c r="K229" s="29" t="e">
        <f t="shared" si="132"/>
        <v>#VALUE!</v>
      </c>
      <c r="L229" s="29" t="e">
        <f t="shared" si="132"/>
        <v>#VALUE!</v>
      </c>
      <c r="M229" s="29" t="e">
        <f t="shared" si="132"/>
        <v>#VALUE!</v>
      </c>
      <c r="N229" s="29" t="e">
        <f t="shared" si="132"/>
        <v>#VALUE!</v>
      </c>
      <c r="O229" s="29" t="e">
        <f t="shared" si="132"/>
        <v>#VALUE!</v>
      </c>
      <c r="P229" s="29" t="e">
        <f t="shared" si="132"/>
        <v>#VALUE!</v>
      </c>
      <c r="Q229" s="29" t="e">
        <f t="shared" si="132"/>
        <v>#VALUE!</v>
      </c>
      <c r="R229" s="29" t="e">
        <f t="shared" si="132"/>
        <v>#VALUE!</v>
      </c>
      <c r="S229" s="29" t="e">
        <f t="shared" si="132"/>
        <v>#VALUE!</v>
      </c>
      <c r="T229" s="29" t="e">
        <f t="shared" si="132"/>
        <v>#VALUE!</v>
      </c>
      <c r="U229" s="29" t="e">
        <f t="shared" si="132"/>
        <v>#VALUE!</v>
      </c>
      <c r="V229" s="29" t="e">
        <f t="shared" si="132"/>
        <v>#VALUE!</v>
      </c>
      <c r="W229" s="29" t="e">
        <f t="shared" si="132"/>
        <v>#VALUE!</v>
      </c>
      <c r="X229" s="29" t="e">
        <f t="shared" si="132"/>
        <v>#VALUE!</v>
      </c>
      <c r="Y229" s="29" t="e">
        <f t="shared" si="132"/>
        <v>#VALUE!</v>
      </c>
      <c r="Z229" s="29" t="e">
        <f t="shared" si="132"/>
        <v>#VALUE!</v>
      </c>
      <c r="AA229" s="29" t="e">
        <f t="shared" si="132"/>
        <v>#VALUE!</v>
      </c>
      <c r="AB229" s="29" t="e">
        <f t="shared" si="132"/>
        <v>#VALUE!</v>
      </c>
      <c r="AC229" s="29" t="e">
        <f t="shared" si="132"/>
        <v>#VALUE!</v>
      </c>
      <c r="AD229" s="29" t="e">
        <f t="shared" si="132"/>
        <v>#VALUE!</v>
      </c>
      <c r="AE229" s="29" t="e">
        <f t="shared" si="132"/>
        <v>#VALUE!</v>
      </c>
      <c r="AF229" s="29" t="e">
        <f t="shared" si="132"/>
        <v>#VALUE!</v>
      </c>
      <c r="AG229" s="29" t="e">
        <f t="shared" si="132"/>
        <v>#VALUE!</v>
      </c>
      <c r="AH229" s="100"/>
      <c r="AI229" s="111"/>
    </row>
    <row r="230" spans="2:38">
      <c r="B230" s="16" t="s">
        <v>24</v>
      </c>
      <c r="C230" s="30" t="e">
        <f>IF(EDATE(C209,1)&gt;$G$5,"",EDATE(C209,1))</f>
        <v>#VALUE!</v>
      </c>
      <c r="D230" s="29" t="e">
        <f t="shared" ref="D230:AG230" si="133">IF(D229&gt;$G$5,"",IF(C230=EOMONTH(DATE($C227,$D227,1),0),"",IF(C230="","",C230+1)))</f>
        <v>#VALUE!</v>
      </c>
      <c r="E230" s="29" t="e">
        <f t="shared" si="133"/>
        <v>#VALUE!</v>
      </c>
      <c r="F230" s="29" t="e">
        <f t="shared" si="133"/>
        <v>#VALUE!</v>
      </c>
      <c r="G230" s="29" t="e">
        <f t="shared" si="133"/>
        <v>#VALUE!</v>
      </c>
      <c r="H230" s="29" t="e">
        <f t="shared" si="133"/>
        <v>#VALUE!</v>
      </c>
      <c r="I230" s="29" t="e">
        <f t="shared" si="133"/>
        <v>#VALUE!</v>
      </c>
      <c r="J230" s="29" t="e">
        <f t="shared" si="133"/>
        <v>#VALUE!</v>
      </c>
      <c r="K230" s="29" t="e">
        <f t="shared" si="133"/>
        <v>#VALUE!</v>
      </c>
      <c r="L230" s="29" t="e">
        <f t="shared" si="133"/>
        <v>#VALUE!</v>
      </c>
      <c r="M230" s="29" t="e">
        <f t="shared" si="133"/>
        <v>#VALUE!</v>
      </c>
      <c r="N230" s="29" t="e">
        <f t="shared" si="133"/>
        <v>#VALUE!</v>
      </c>
      <c r="O230" s="29" t="e">
        <f t="shared" si="133"/>
        <v>#VALUE!</v>
      </c>
      <c r="P230" s="29" t="e">
        <f t="shared" si="133"/>
        <v>#VALUE!</v>
      </c>
      <c r="Q230" s="29" t="e">
        <f t="shared" si="133"/>
        <v>#VALUE!</v>
      </c>
      <c r="R230" s="29" t="e">
        <f t="shared" si="133"/>
        <v>#VALUE!</v>
      </c>
      <c r="S230" s="29" t="e">
        <f t="shared" si="133"/>
        <v>#VALUE!</v>
      </c>
      <c r="T230" s="29" t="e">
        <f t="shared" si="133"/>
        <v>#VALUE!</v>
      </c>
      <c r="U230" s="29" t="e">
        <f t="shared" si="133"/>
        <v>#VALUE!</v>
      </c>
      <c r="V230" s="29" t="e">
        <f t="shared" si="133"/>
        <v>#VALUE!</v>
      </c>
      <c r="W230" s="29" t="e">
        <f t="shared" si="133"/>
        <v>#VALUE!</v>
      </c>
      <c r="X230" s="29" t="e">
        <f t="shared" si="133"/>
        <v>#VALUE!</v>
      </c>
      <c r="Y230" s="29" t="e">
        <f t="shared" si="133"/>
        <v>#VALUE!</v>
      </c>
      <c r="Z230" s="29" t="e">
        <f t="shared" si="133"/>
        <v>#VALUE!</v>
      </c>
      <c r="AA230" s="29" t="e">
        <f t="shared" si="133"/>
        <v>#VALUE!</v>
      </c>
      <c r="AB230" s="29" t="e">
        <f t="shared" si="133"/>
        <v>#VALUE!</v>
      </c>
      <c r="AC230" s="29" t="e">
        <f t="shared" si="133"/>
        <v>#VALUE!</v>
      </c>
      <c r="AD230" s="29" t="e">
        <f t="shared" si="133"/>
        <v>#VALUE!</v>
      </c>
      <c r="AE230" s="29" t="e">
        <f t="shared" si="133"/>
        <v>#VALUE!</v>
      </c>
      <c r="AF230" s="29" t="e">
        <f t="shared" si="133"/>
        <v>#VALUE!</v>
      </c>
      <c r="AG230" s="29" t="e">
        <f t="shared" si="133"/>
        <v>#VALUE!</v>
      </c>
      <c r="AH230" s="95" t="s">
        <v>25</v>
      </c>
      <c r="AI230" s="105">
        <f>+COUNTIFS(C231:AG231,"土",C232:AG232,"")+COUNTIFS(C231:AG231,"日",C232:AG232,"")</f>
        <v>0</v>
      </c>
    </row>
    <row r="231" spans="2:38">
      <c r="B231" s="7" t="s">
        <v>26</v>
      </c>
      <c r="C231" s="20" t="str">
        <f t="shared" ref="C231:AG231" si="134">IFERROR(TEXT(WEEKDAY(+C230),"aaa"),"")</f>
        <v/>
      </c>
      <c r="D231" s="20" t="str">
        <f t="shared" si="134"/>
        <v/>
      </c>
      <c r="E231" s="20" t="str">
        <f t="shared" si="134"/>
        <v/>
      </c>
      <c r="F231" s="20" t="str">
        <f t="shared" si="134"/>
        <v/>
      </c>
      <c r="G231" s="20" t="str">
        <f t="shared" si="134"/>
        <v/>
      </c>
      <c r="H231" s="20" t="str">
        <f t="shared" si="134"/>
        <v/>
      </c>
      <c r="I231" s="20" t="str">
        <f t="shared" si="134"/>
        <v/>
      </c>
      <c r="J231" s="20" t="str">
        <f t="shared" si="134"/>
        <v/>
      </c>
      <c r="K231" s="20" t="str">
        <f t="shared" si="134"/>
        <v/>
      </c>
      <c r="L231" s="20" t="str">
        <f t="shared" si="134"/>
        <v/>
      </c>
      <c r="M231" s="20" t="str">
        <f t="shared" si="134"/>
        <v/>
      </c>
      <c r="N231" s="20" t="str">
        <f t="shared" si="134"/>
        <v/>
      </c>
      <c r="O231" s="20" t="str">
        <f t="shared" si="134"/>
        <v/>
      </c>
      <c r="P231" s="20" t="str">
        <f t="shared" si="134"/>
        <v/>
      </c>
      <c r="Q231" s="20" t="str">
        <f t="shared" si="134"/>
        <v/>
      </c>
      <c r="R231" s="20" t="str">
        <f t="shared" si="134"/>
        <v/>
      </c>
      <c r="S231" s="20" t="str">
        <f t="shared" si="134"/>
        <v/>
      </c>
      <c r="T231" s="20" t="str">
        <f t="shared" si="134"/>
        <v/>
      </c>
      <c r="U231" s="20" t="str">
        <f t="shared" si="134"/>
        <v/>
      </c>
      <c r="V231" s="20" t="str">
        <f t="shared" si="134"/>
        <v/>
      </c>
      <c r="W231" s="20" t="str">
        <f t="shared" si="134"/>
        <v/>
      </c>
      <c r="X231" s="20" t="str">
        <f t="shared" si="134"/>
        <v/>
      </c>
      <c r="Y231" s="20" t="str">
        <f t="shared" si="134"/>
        <v/>
      </c>
      <c r="Z231" s="20" t="str">
        <f t="shared" si="134"/>
        <v/>
      </c>
      <c r="AA231" s="20" t="str">
        <f t="shared" si="134"/>
        <v/>
      </c>
      <c r="AB231" s="20" t="str">
        <f t="shared" si="134"/>
        <v/>
      </c>
      <c r="AC231" s="20" t="str">
        <f t="shared" si="134"/>
        <v/>
      </c>
      <c r="AD231" s="20" t="str">
        <f t="shared" si="134"/>
        <v/>
      </c>
      <c r="AE231" s="20" t="str">
        <f t="shared" si="134"/>
        <v/>
      </c>
      <c r="AF231" s="20" t="str">
        <f t="shared" si="134"/>
        <v/>
      </c>
      <c r="AG231" s="20" t="str">
        <f t="shared" si="134"/>
        <v/>
      </c>
      <c r="AH231" s="95" t="s">
        <v>12</v>
      </c>
      <c r="AI231" s="105">
        <f>+COUNTIF(C232:AG232,"夏休")+COUNTIF(C232:AG232,"冬休")+COUNTIF(C232:AG232,"中止")</f>
        <v>0</v>
      </c>
    </row>
    <row r="232" spans="2:38" ht="13.5" customHeight="1">
      <c r="B232" s="8" t="s">
        <v>27</v>
      </c>
      <c r="C232" s="21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88"/>
      <c r="AH232" s="96" t="s">
        <v>4</v>
      </c>
      <c r="AI232" s="106">
        <f>COUNT(C230:AG230)-AI231</f>
        <v>0</v>
      </c>
    </row>
    <row r="233" spans="2:38" ht="13.5" customHeight="1">
      <c r="B233" s="9"/>
      <c r="C233" s="21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88"/>
      <c r="AH233" s="96" t="s">
        <v>29</v>
      </c>
      <c r="AI233" s="106">
        <f>+COUNTIF(C234:AG235,"休")</f>
        <v>0</v>
      </c>
      <c r="AJ233" s="113" t="e">
        <f>IF(AI234&gt;0.285,"",IF(AI233&lt;AI230,"←計画日数が足りません",""))</f>
        <v>#DIV/0!</v>
      </c>
    </row>
    <row r="234" spans="2:38" ht="13.5" customHeight="1">
      <c r="B234" s="10" t="s">
        <v>2</v>
      </c>
      <c r="C234" s="22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89"/>
      <c r="AH234" s="96" t="s">
        <v>30</v>
      </c>
      <c r="AI234" s="107" t="e">
        <f>+AI233/AI232</f>
        <v>#DIV/0!</v>
      </c>
    </row>
    <row r="235" spans="2:38">
      <c r="B235" s="10"/>
      <c r="C235" s="22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89"/>
      <c r="AH235" s="96" t="s">
        <v>7</v>
      </c>
      <c r="AI235" s="106">
        <f>+COUNTA(C236:AG237)</f>
        <v>0</v>
      </c>
    </row>
    <row r="236" spans="2:38">
      <c r="B236" s="11" t="s">
        <v>17</v>
      </c>
      <c r="C236" s="23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90"/>
      <c r="AH236" s="97" t="s">
        <v>31</v>
      </c>
      <c r="AI236" s="108" t="e">
        <f>+AI235/AI232</f>
        <v>#DIV/0!</v>
      </c>
      <c r="AL236" s="2">
        <f>+COUNTIF(C234:AG235,"休")</f>
        <v>0</v>
      </c>
    </row>
    <row r="237" spans="2:38">
      <c r="B237" s="12"/>
      <c r="C237" s="24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91"/>
      <c r="AH237" s="98" t="s">
        <v>6</v>
      </c>
      <c r="AI237" s="109" t="str">
        <f>IF(7&gt;AI232,"対象外",IF(OR(AI236&gt;=0.285,AI235&gt;=AI230),"OK","NG"))</f>
        <v>対象外</v>
      </c>
      <c r="AJ237" s="113" t="str">
        <f>IF(AI237="対象外","←７日間に満たない期間は達成判定の対象外",IF(AI237="NG","←月単位未達成","←月単位達成"))</f>
        <v>←７日間に満たない期間は達成判定の対象外</v>
      </c>
      <c r="AL237" s="114" t="str">
        <f>IF(7&gt;AI232,"対象外",IF(AL236&gt;=AI230,"OK","NG"))</f>
        <v>対象外</v>
      </c>
    </row>
    <row r="238" spans="2:38" hidden="1">
      <c r="B238" s="13" t="s">
        <v>32</v>
      </c>
      <c r="C238" s="25" t="e">
        <f t="shared" ref="C238:AG238" si="135">IF(AND(DAY(C230)&gt;=22,DAY(C230)&lt;=28,C231="土"),1,0)</f>
        <v>#VALUE!</v>
      </c>
      <c r="D238" s="25" t="e">
        <f t="shared" si="135"/>
        <v>#VALUE!</v>
      </c>
      <c r="E238" s="25" t="e">
        <f t="shared" si="135"/>
        <v>#VALUE!</v>
      </c>
      <c r="F238" s="25" t="e">
        <f t="shared" si="135"/>
        <v>#VALUE!</v>
      </c>
      <c r="G238" s="25" t="e">
        <f t="shared" si="135"/>
        <v>#VALUE!</v>
      </c>
      <c r="H238" s="25" t="e">
        <f t="shared" si="135"/>
        <v>#VALUE!</v>
      </c>
      <c r="I238" s="25" t="e">
        <f t="shared" si="135"/>
        <v>#VALUE!</v>
      </c>
      <c r="J238" s="25" t="e">
        <f t="shared" si="135"/>
        <v>#VALUE!</v>
      </c>
      <c r="K238" s="25" t="e">
        <f t="shared" si="135"/>
        <v>#VALUE!</v>
      </c>
      <c r="L238" s="25" t="e">
        <f t="shared" si="135"/>
        <v>#VALUE!</v>
      </c>
      <c r="M238" s="25" t="e">
        <f t="shared" si="135"/>
        <v>#VALUE!</v>
      </c>
      <c r="N238" s="25" t="e">
        <f t="shared" si="135"/>
        <v>#VALUE!</v>
      </c>
      <c r="O238" s="25" t="e">
        <f t="shared" si="135"/>
        <v>#VALUE!</v>
      </c>
      <c r="P238" s="25" t="e">
        <f t="shared" si="135"/>
        <v>#VALUE!</v>
      </c>
      <c r="Q238" s="25" t="e">
        <f t="shared" si="135"/>
        <v>#VALUE!</v>
      </c>
      <c r="R238" s="25" t="e">
        <f t="shared" si="135"/>
        <v>#VALUE!</v>
      </c>
      <c r="S238" s="25" t="e">
        <f t="shared" si="135"/>
        <v>#VALUE!</v>
      </c>
      <c r="T238" s="25" t="e">
        <f t="shared" si="135"/>
        <v>#VALUE!</v>
      </c>
      <c r="U238" s="25" t="e">
        <f t="shared" si="135"/>
        <v>#VALUE!</v>
      </c>
      <c r="V238" s="25" t="e">
        <f t="shared" si="135"/>
        <v>#VALUE!</v>
      </c>
      <c r="W238" s="25" t="e">
        <f t="shared" si="135"/>
        <v>#VALUE!</v>
      </c>
      <c r="X238" s="25" t="e">
        <f t="shared" si="135"/>
        <v>#VALUE!</v>
      </c>
      <c r="Y238" s="25" t="e">
        <f t="shared" si="135"/>
        <v>#VALUE!</v>
      </c>
      <c r="Z238" s="25" t="e">
        <f t="shared" si="135"/>
        <v>#VALUE!</v>
      </c>
      <c r="AA238" s="25" t="e">
        <f t="shared" si="135"/>
        <v>#VALUE!</v>
      </c>
      <c r="AB238" s="25" t="e">
        <f t="shared" si="135"/>
        <v>#VALUE!</v>
      </c>
      <c r="AC238" s="25" t="e">
        <f t="shared" si="135"/>
        <v>#VALUE!</v>
      </c>
      <c r="AD238" s="25" t="e">
        <f t="shared" si="135"/>
        <v>#VALUE!</v>
      </c>
      <c r="AE238" s="25" t="e">
        <f t="shared" si="135"/>
        <v>#VALUE!</v>
      </c>
      <c r="AF238" s="25" t="e">
        <f t="shared" si="135"/>
        <v>#VALUE!</v>
      </c>
      <c r="AG238" s="25" t="e">
        <f t="shared" si="135"/>
        <v>#VALUE!</v>
      </c>
      <c r="AH238" s="99" t="s">
        <v>34</v>
      </c>
      <c r="AI238" s="110">
        <f t="shared" ref="AI238:AI245" si="136">_xlfn.AGGREGATE(9,6,C238:AG238)</f>
        <v>0</v>
      </c>
      <c r="AJ238" s="113"/>
    </row>
    <row r="239" spans="2:38" hidden="1">
      <c r="B239" s="13" t="s">
        <v>13</v>
      </c>
      <c r="C239" s="26" t="e">
        <f t="shared" ref="C239:AG239" si="137">IF(AND(DAY(C230)&gt;=22,DAY(C230)&lt;=28,C231="土",OR(C236="休",C236="雨")),1,0)</f>
        <v>#VALUE!</v>
      </c>
      <c r="D239" s="26" t="e">
        <f t="shared" si="137"/>
        <v>#VALUE!</v>
      </c>
      <c r="E239" s="26" t="e">
        <f t="shared" si="137"/>
        <v>#VALUE!</v>
      </c>
      <c r="F239" s="26" t="e">
        <f t="shared" si="137"/>
        <v>#VALUE!</v>
      </c>
      <c r="G239" s="26" t="e">
        <f t="shared" si="137"/>
        <v>#VALUE!</v>
      </c>
      <c r="H239" s="26" t="e">
        <f t="shared" si="137"/>
        <v>#VALUE!</v>
      </c>
      <c r="I239" s="26" t="e">
        <f t="shared" si="137"/>
        <v>#VALUE!</v>
      </c>
      <c r="J239" s="26" t="e">
        <f t="shared" si="137"/>
        <v>#VALUE!</v>
      </c>
      <c r="K239" s="26" t="e">
        <f t="shared" si="137"/>
        <v>#VALUE!</v>
      </c>
      <c r="L239" s="26" t="e">
        <f t="shared" si="137"/>
        <v>#VALUE!</v>
      </c>
      <c r="M239" s="26" t="e">
        <f t="shared" si="137"/>
        <v>#VALUE!</v>
      </c>
      <c r="N239" s="26" t="e">
        <f t="shared" si="137"/>
        <v>#VALUE!</v>
      </c>
      <c r="O239" s="26" t="e">
        <f t="shared" si="137"/>
        <v>#VALUE!</v>
      </c>
      <c r="P239" s="26" t="e">
        <f t="shared" si="137"/>
        <v>#VALUE!</v>
      </c>
      <c r="Q239" s="26" t="e">
        <f t="shared" si="137"/>
        <v>#VALUE!</v>
      </c>
      <c r="R239" s="26" t="e">
        <f t="shared" si="137"/>
        <v>#VALUE!</v>
      </c>
      <c r="S239" s="26" t="e">
        <f t="shared" si="137"/>
        <v>#VALUE!</v>
      </c>
      <c r="T239" s="26" t="e">
        <f t="shared" si="137"/>
        <v>#VALUE!</v>
      </c>
      <c r="U239" s="26" t="e">
        <f t="shared" si="137"/>
        <v>#VALUE!</v>
      </c>
      <c r="V239" s="26" t="e">
        <f t="shared" si="137"/>
        <v>#VALUE!</v>
      </c>
      <c r="W239" s="26" t="e">
        <f t="shared" si="137"/>
        <v>#VALUE!</v>
      </c>
      <c r="X239" s="26" t="e">
        <f t="shared" si="137"/>
        <v>#VALUE!</v>
      </c>
      <c r="Y239" s="26" t="e">
        <f t="shared" si="137"/>
        <v>#VALUE!</v>
      </c>
      <c r="Z239" s="26" t="e">
        <f t="shared" si="137"/>
        <v>#VALUE!</v>
      </c>
      <c r="AA239" s="26" t="e">
        <f t="shared" si="137"/>
        <v>#VALUE!</v>
      </c>
      <c r="AB239" s="26" t="e">
        <f t="shared" si="137"/>
        <v>#VALUE!</v>
      </c>
      <c r="AC239" s="26" t="e">
        <f t="shared" si="137"/>
        <v>#VALUE!</v>
      </c>
      <c r="AD239" s="26" t="e">
        <f t="shared" si="137"/>
        <v>#VALUE!</v>
      </c>
      <c r="AE239" s="26" t="e">
        <f t="shared" si="137"/>
        <v>#VALUE!</v>
      </c>
      <c r="AF239" s="26" t="e">
        <f t="shared" si="137"/>
        <v>#VALUE!</v>
      </c>
      <c r="AG239" s="26" t="e">
        <f t="shared" si="137"/>
        <v>#VALUE!</v>
      </c>
      <c r="AH239" s="99" t="s">
        <v>35</v>
      </c>
      <c r="AI239" s="110">
        <f t="shared" si="136"/>
        <v>0</v>
      </c>
      <c r="AJ239" s="113"/>
    </row>
    <row r="240" spans="2:38" hidden="1">
      <c r="B240" s="13" t="s">
        <v>37</v>
      </c>
      <c r="C240" s="25" t="e">
        <f t="shared" ref="C240:AG240" si="138">IF(AND(DAY(C230)&gt;=8,DAY(C230)&lt;=14,C231="土"),1,0)</f>
        <v>#VALUE!</v>
      </c>
      <c r="D240" s="25" t="e">
        <f t="shared" si="138"/>
        <v>#VALUE!</v>
      </c>
      <c r="E240" s="25" t="e">
        <f t="shared" si="138"/>
        <v>#VALUE!</v>
      </c>
      <c r="F240" s="25" t="e">
        <f t="shared" si="138"/>
        <v>#VALUE!</v>
      </c>
      <c r="G240" s="25" t="e">
        <f t="shared" si="138"/>
        <v>#VALUE!</v>
      </c>
      <c r="H240" s="25" t="e">
        <f t="shared" si="138"/>
        <v>#VALUE!</v>
      </c>
      <c r="I240" s="25" t="e">
        <f t="shared" si="138"/>
        <v>#VALUE!</v>
      </c>
      <c r="J240" s="25" t="e">
        <f t="shared" si="138"/>
        <v>#VALUE!</v>
      </c>
      <c r="K240" s="25" t="e">
        <f t="shared" si="138"/>
        <v>#VALUE!</v>
      </c>
      <c r="L240" s="25" t="e">
        <f t="shared" si="138"/>
        <v>#VALUE!</v>
      </c>
      <c r="M240" s="25" t="e">
        <f t="shared" si="138"/>
        <v>#VALUE!</v>
      </c>
      <c r="N240" s="25" t="e">
        <f t="shared" si="138"/>
        <v>#VALUE!</v>
      </c>
      <c r="O240" s="25" t="e">
        <f t="shared" si="138"/>
        <v>#VALUE!</v>
      </c>
      <c r="P240" s="25" t="e">
        <f t="shared" si="138"/>
        <v>#VALUE!</v>
      </c>
      <c r="Q240" s="25" t="e">
        <f t="shared" si="138"/>
        <v>#VALUE!</v>
      </c>
      <c r="R240" s="25" t="e">
        <f t="shared" si="138"/>
        <v>#VALUE!</v>
      </c>
      <c r="S240" s="25" t="e">
        <f t="shared" si="138"/>
        <v>#VALUE!</v>
      </c>
      <c r="T240" s="25" t="e">
        <f t="shared" si="138"/>
        <v>#VALUE!</v>
      </c>
      <c r="U240" s="25" t="e">
        <f t="shared" si="138"/>
        <v>#VALUE!</v>
      </c>
      <c r="V240" s="25" t="e">
        <f t="shared" si="138"/>
        <v>#VALUE!</v>
      </c>
      <c r="W240" s="25" t="e">
        <f t="shared" si="138"/>
        <v>#VALUE!</v>
      </c>
      <c r="X240" s="25" t="e">
        <f t="shared" si="138"/>
        <v>#VALUE!</v>
      </c>
      <c r="Y240" s="25" t="e">
        <f t="shared" si="138"/>
        <v>#VALUE!</v>
      </c>
      <c r="Z240" s="25" t="e">
        <f t="shared" si="138"/>
        <v>#VALUE!</v>
      </c>
      <c r="AA240" s="25" t="e">
        <f t="shared" si="138"/>
        <v>#VALUE!</v>
      </c>
      <c r="AB240" s="25" t="e">
        <f t="shared" si="138"/>
        <v>#VALUE!</v>
      </c>
      <c r="AC240" s="25" t="e">
        <f t="shared" si="138"/>
        <v>#VALUE!</v>
      </c>
      <c r="AD240" s="25" t="e">
        <f t="shared" si="138"/>
        <v>#VALUE!</v>
      </c>
      <c r="AE240" s="25" t="e">
        <f t="shared" si="138"/>
        <v>#VALUE!</v>
      </c>
      <c r="AF240" s="25" t="e">
        <f t="shared" si="138"/>
        <v>#VALUE!</v>
      </c>
      <c r="AG240" s="25" t="e">
        <f t="shared" si="138"/>
        <v>#VALUE!</v>
      </c>
      <c r="AH240" s="99" t="s">
        <v>34</v>
      </c>
      <c r="AI240" s="110">
        <f t="shared" si="136"/>
        <v>0</v>
      </c>
      <c r="AJ240" s="113"/>
    </row>
    <row r="241" spans="2:38" hidden="1">
      <c r="B241" s="13" t="s">
        <v>38</v>
      </c>
      <c r="C241" s="26" t="e">
        <f t="shared" ref="C241:AG241" si="139">IF(AND(DAY(C230)&gt;=8,DAY(C230)&lt;=14,C231="土",OR(C236="休",C236="雨")),1,0)</f>
        <v>#VALUE!</v>
      </c>
      <c r="D241" s="26" t="e">
        <f t="shared" si="139"/>
        <v>#VALUE!</v>
      </c>
      <c r="E241" s="26" t="e">
        <f t="shared" si="139"/>
        <v>#VALUE!</v>
      </c>
      <c r="F241" s="26" t="e">
        <f t="shared" si="139"/>
        <v>#VALUE!</v>
      </c>
      <c r="G241" s="26" t="e">
        <f t="shared" si="139"/>
        <v>#VALUE!</v>
      </c>
      <c r="H241" s="26" t="e">
        <f t="shared" si="139"/>
        <v>#VALUE!</v>
      </c>
      <c r="I241" s="26" t="e">
        <f t="shared" si="139"/>
        <v>#VALUE!</v>
      </c>
      <c r="J241" s="26" t="e">
        <f t="shared" si="139"/>
        <v>#VALUE!</v>
      </c>
      <c r="K241" s="26" t="e">
        <f t="shared" si="139"/>
        <v>#VALUE!</v>
      </c>
      <c r="L241" s="26" t="e">
        <f t="shared" si="139"/>
        <v>#VALUE!</v>
      </c>
      <c r="M241" s="26" t="e">
        <f t="shared" si="139"/>
        <v>#VALUE!</v>
      </c>
      <c r="N241" s="26" t="e">
        <f t="shared" si="139"/>
        <v>#VALUE!</v>
      </c>
      <c r="O241" s="26" t="e">
        <f t="shared" si="139"/>
        <v>#VALUE!</v>
      </c>
      <c r="P241" s="26" t="e">
        <f t="shared" si="139"/>
        <v>#VALUE!</v>
      </c>
      <c r="Q241" s="26" t="e">
        <f t="shared" si="139"/>
        <v>#VALUE!</v>
      </c>
      <c r="R241" s="26" t="e">
        <f t="shared" si="139"/>
        <v>#VALUE!</v>
      </c>
      <c r="S241" s="26" t="e">
        <f t="shared" si="139"/>
        <v>#VALUE!</v>
      </c>
      <c r="T241" s="26" t="e">
        <f t="shared" si="139"/>
        <v>#VALUE!</v>
      </c>
      <c r="U241" s="26" t="e">
        <f t="shared" si="139"/>
        <v>#VALUE!</v>
      </c>
      <c r="V241" s="26" t="e">
        <f t="shared" si="139"/>
        <v>#VALUE!</v>
      </c>
      <c r="W241" s="26" t="e">
        <f t="shared" si="139"/>
        <v>#VALUE!</v>
      </c>
      <c r="X241" s="26" t="e">
        <f t="shared" si="139"/>
        <v>#VALUE!</v>
      </c>
      <c r="Y241" s="26" t="e">
        <f t="shared" si="139"/>
        <v>#VALUE!</v>
      </c>
      <c r="Z241" s="26" t="e">
        <f t="shared" si="139"/>
        <v>#VALUE!</v>
      </c>
      <c r="AA241" s="26" t="e">
        <f t="shared" si="139"/>
        <v>#VALUE!</v>
      </c>
      <c r="AB241" s="26" t="e">
        <f t="shared" si="139"/>
        <v>#VALUE!</v>
      </c>
      <c r="AC241" s="26" t="e">
        <f t="shared" si="139"/>
        <v>#VALUE!</v>
      </c>
      <c r="AD241" s="26" t="e">
        <f t="shared" si="139"/>
        <v>#VALUE!</v>
      </c>
      <c r="AE241" s="26" t="e">
        <f t="shared" si="139"/>
        <v>#VALUE!</v>
      </c>
      <c r="AF241" s="26" t="e">
        <f t="shared" si="139"/>
        <v>#VALUE!</v>
      </c>
      <c r="AG241" s="26" t="e">
        <f t="shared" si="139"/>
        <v>#VALUE!</v>
      </c>
      <c r="AH241" s="99" t="s">
        <v>35</v>
      </c>
      <c r="AI241" s="110">
        <f t="shared" si="136"/>
        <v>0</v>
      </c>
      <c r="AJ241" s="113"/>
    </row>
    <row r="242" spans="2:38" hidden="1">
      <c r="B242" s="13" t="s">
        <v>33</v>
      </c>
      <c r="C242" s="25" t="e">
        <f t="shared" ref="C242:AG242" si="140">IF(AND(DAY(C230)&gt;=22,DAY(C230)&lt;=28,C231="日"),1,0)</f>
        <v>#VALUE!</v>
      </c>
      <c r="D242" s="25" t="e">
        <f t="shared" si="140"/>
        <v>#VALUE!</v>
      </c>
      <c r="E242" s="25" t="e">
        <f t="shared" si="140"/>
        <v>#VALUE!</v>
      </c>
      <c r="F242" s="25" t="e">
        <f t="shared" si="140"/>
        <v>#VALUE!</v>
      </c>
      <c r="G242" s="25" t="e">
        <f t="shared" si="140"/>
        <v>#VALUE!</v>
      </c>
      <c r="H242" s="25" t="e">
        <f t="shared" si="140"/>
        <v>#VALUE!</v>
      </c>
      <c r="I242" s="25" t="e">
        <f t="shared" si="140"/>
        <v>#VALUE!</v>
      </c>
      <c r="J242" s="25" t="e">
        <f t="shared" si="140"/>
        <v>#VALUE!</v>
      </c>
      <c r="K242" s="25" t="e">
        <f t="shared" si="140"/>
        <v>#VALUE!</v>
      </c>
      <c r="L242" s="25" t="e">
        <f t="shared" si="140"/>
        <v>#VALUE!</v>
      </c>
      <c r="M242" s="25" t="e">
        <f t="shared" si="140"/>
        <v>#VALUE!</v>
      </c>
      <c r="N242" s="25" t="e">
        <f t="shared" si="140"/>
        <v>#VALUE!</v>
      </c>
      <c r="O242" s="25" t="e">
        <f t="shared" si="140"/>
        <v>#VALUE!</v>
      </c>
      <c r="P242" s="25" t="e">
        <f t="shared" si="140"/>
        <v>#VALUE!</v>
      </c>
      <c r="Q242" s="25" t="e">
        <f t="shared" si="140"/>
        <v>#VALUE!</v>
      </c>
      <c r="R242" s="25" t="e">
        <f t="shared" si="140"/>
        <v>#VALUE!</v>
      </c>
      <c r="S242" s="25" t="e">
        <f t="shared" si="140"/>
        <v>#VALUE!</v>
      </c>
      <c r="T242" s="25" t="e">
        <f t="shared" si="140"/>
        <v>#VALUE!</v>
      </c>
      <c r="U242" s="25" t="e">
        <f t="shared" si="140"/>
        <v>#VALUE!</v>
      </c>
      <c r="V242" s="25" t="e">
        <f t="shared" si="140"/>
        <v>#VALUE!</v>
      </c>
      <c r="W242" s="25" t="e">
        <f t="shared" si="140"/>
        <v>#VALUE!</v>
      </c>
      <c r="X242" s="25" t="e">
        <f t="shared" si="140"/>
        <v>#VALUE!</v>
      </c>
      <c r="Y242" s="25" t="e">
        <f t="shared" si="140"/>
        <v>#VALUE!</v>
      </c>
      <c r="Z242" s="25" t="e">
        <f t="shared" si="140"/>
        <v>#VALUE!</v>
      </c>
      <c r="AA242" s="25" t="e">
        <f t="shared" si="140"/>
        <v>#VALUE!</v>
      </c>
      <c r="AB242" s="25" t="e">
        <f t="shared" si="140"/>
        <v>#VALUE!</v>
      </c>
      <c r="AC242" s="25" t="e">
        <f t="shared" si="140"/>
        <v>#VALUE!</v>
      </c>
      <c r="AD242" s="25" t="e">
        <f t="shared" si="140"/>
        <v>#VALUE!</v>
      </c>
      <c r="AE242" s="25" t="e">
        <f t="shared" si="140"/>
        <v>#VALUE!</v>
      </c>
      <c r="AF242" s="25" t="e">
        <f t="shared" si="140"/>
        <v>#VALUE!</v>
      </c>
      <c r="AG242" s="25" t="e">
        <f t="shared" si="140"/>
        <v>#VALUE!</v>
      </c>
      <c r="AH242" s="99" t="s">
        <v>34</v>
      </c>
      <c r="AI242" s="110">
        <f t="shared" si="136"/>
        <v>0</v>
      </c>
      <c r="AJ242" s="113"/>
    </row>
    <row r="243" spans="2:38" hidden="1">
      <c r="B243" s="13" t="s">
        <v>39</v>
      </c>
      <c r="C243" s="26" t="e">
        <f t="shared" ref="C243:AG243" si="141">IF(AND(DAY(C230)&gt;=22,DAY(C230)&lt;=28,C231="日",OR(C236="休",C236="雨")),1,0)</f>
        <v>#VALUE!</v>
      </c>
      <c r="D243" s="26" t="e">
        <f t="shared" si="141"/>
        <v>#VALUE!</v>
      </c>
      <c r="E243" s="26" t="e">
        <f t="shared" si="141"/>
        <v>#VALUE!</v>
      </c>
      <c r="F243" s="26" t="e">
        <f t="shared" si="141"/>
        <v>#VALUE!</v>
      </c>
      <c r="G243" s="26" t="e">
        <f t="shared" si="141"/>
        <v>#VALUE!</v>
      </c>
      <c r="H243" s="26" t="e">
        <f t="shared" si="141"/>
        <v>#VALUE!</v>
      </c>
      <c r="I243" s="26" t="e">
        <f t="shared" si="141"/>
        <v>#VALUE!</v>
      </c>
      <c r="J243" s="26" t="e">
        <f t="shared" si="141"/>
        <v>#VALUE!</v>
      </c>
      <c r="K243" s="26" t="e">
        <f t="shared" si="141"/>
        <v>#VALUE!</v>
      </c>
      <c r="L243" s="26" t="e">
        <f t="shared" si="141"/>
        <v>#VALUE!</v>
      </c>
      <c r="M243" s="26" t="e">
        <f t="shared" si="141"/>
        <v>#VALUE!</v>
      </c>
      <c r="N243" s="26" t="e">
        <f t="shared" si="141"/>
        <v>#VALUE!</v>
      </c>
      <c r="O243" s="26" t="e">
        <f t="shared" si="141"/>
        <v>#VALUE!</v>
      </c>
      <c r="P243" s="26" t="e">
        <f t="shared" si="141"/>
        <v>#VALUE!</v>
      </c>
      <c r="Q243" s="26" t="e">
        <f t="shared" si="141"/>
        <v>#VALUE!</v>
      </c>
      <c r="R243" s="26" t="e">
        <f t="shared" si="141"/>
        <v>#VALUE!</v>
      </c>
      <c r="S243" s="26" t="e">
        <f t="shared" si="141"/>
        <v>#VALUE!</v>
      </c>
      <c r="T243" s="26" t="e">
        <f t="shared" si="141"/>
        <v>#VALUE!</v>
      </c>
      <c r="U243" s="26" t="e">
        <f t="shared" si="141"/>
        <v>#VALUE!</v>
      </c>
      <c r="V243" s="26" t="e">
        <f t="shared" si="141"/>
        <v>#VALUE!</v>
      </c>
      <c r="W243" s="26" t="e">
        <f t="shared" si="141"/>
        <v>#VALUE!</v>
      </c>
      <c r="X243" s="26" t="e">
        <f t="shared" si="141"/>
        <v>#VALUE!</v>
      </c>
      <c r="Y243" s="26" t="e">
        <f t="shared" si="141"/>
        <v>#VALUE!</v>
      </c>
      <c r="Z243" s="26" t="e">
        <f t="shared" si="141"/>
        <v>#VALUE!</v>
      </c>
      <c r="AA243" s="26" t="e">
        <f t="shared" si="141"/>
        <v>#VALUE!</v>
      </c>
      <c r="AB243" s="26" t="e">
        <f t="shared" si="141"/>
        <v>#VALUE!</v>
      </c>
      <c r="AC243" s="26" t="e">
        <f t="shared" si="141"/>
        <v>#VALUE!</v>
      </c>
      <c r="AD243" s="26" t="e">
        <f t="shared" si="141"/>
        <v>#VALUE!</v>
      </c>
      <c r="AE243" s="26" t="e">
        <f t="shared" si="141"/>
        <v>#VALUE!</v>
      </c>
      <c r="AF243" s="26" t="e">
        <f t="shared" si="141"/>
        <v>#VALUE!</v>
      </c>
      <c r="AG243" s="26" t="e">
        <f t="shared" si="141"/>
        <v>#VALUE!</v>
      </c>
      <c r="AH243" s="99" t="s">
        <v>35</v>
      </c>
      <c r="AI243" s="110">
        <f t="shared" si="136"/>
        <v>0</v>
      </c>
      <c r="AJ243" s="113"/>
    </row>
    <row r="244" spans="2:38" hidden="1">
      <c r="B244" s="13" t="s">
        <v>40</v>
      </c>
      <c r="C244" s="25" t="e">
        <f t="shared" ref="C244:AG244" si="142">IF(AND(DAY(C230)&gt;=8,DAY(C230)&lt;=14,C231="日"),1,0)</f>
        <v>#VALUE!</v>
      </c>
      <c r="D244" s="25" t="e">
        <f t="shared" si="142"/>
        <v>#VALUE!</v>
      </c>
      <c r="E244" s="25" t="e">
        <f t="shared" si="142"/>
        <v>#VALUE!</v>
      </c>
      <c r="F244" s="25" t="e">
        <f t="shared" si="142"/>
        <v>#VALUE!</v>
      </c>
      <c r="G244" s="25" t="e">
        <f t="shared" si="142"/>
        <v>#VALUE!</v>
      </c>
      <c r="H244" s="25" t="e">
        <f t="shared" si="142"/>
        <v>#VALUE!</v>
      </c>
      <c r="I244" s="25" t="e">
        <f t="shared" si="142"/>
        <v>#VALUE!</v>
      </c>
      <c r="J244" s="25" t="e">
        <f t="shared" si="142"/>
        <v>#VALUE!</v>
      </c>
      <c r="K244" s="25" t="e">
        <f t="shared" si="142"/>
        <v>#VALUE!</v>
      </c>
      <c r="L244" s="25" t="e">
        <f t="shared" si="142"/>
        <v>#VALUE!</v>
      </c>
      <c r="M244" s="25" t="e">
        <f t="shared" si="142"/>
        <v>#VALUE!</v>
      </c>
      <c r="N244" s="25" t="e">
        <f t="shared" si="142"/>
        <v>#VALUE!</v>
      </c>
      <c r="O244" s="25" t="e">
        <f t="shared" si="142"/>
        <v>#VALUE!</v>
      </c>
      <c r="P244" s="25" t="e">
        <f t="shared" si="142"/>
        <v>#VALUE!</v>
      </c>
      <c r="Q244" s="25" t="e">
        <f t="shared" si="142"/>
        <v>#VALUE!</v>
      </c>
      <c r="R244" s="25" t="e">
        <f t="shared" si="142"/>
        <v>#VALUE!</v>
      </c>
      <c r="S244" s="25" t="e">
        <f t="shared" si="142"/>
        <v>#VALUE!</v>
      </c>
      <c r="T244" s="25" t="e">
        <f t="shared" si="142"/>
        <v>#VALUE!</v>
      </c>
      <c r="U244" s="25" t="e">
        <f t="shared" si="142"/>
        <v>#VALUE!</v>
      </c>
      <c r="V244" s="25" t="e">
        <f t="shared" si="142"/>
        <v>#VALUE!</v>
      </c>
      <c r="W244" s="25" t="e">
        <f t="shared" si="142"/>
        <v>#VALUE!</v>
      </c>
      <c r="X244" s="25" t="e">
        <f t="shared" si="142"/>
        <v>#VALUE!</v>
      </c>
      <c r="Y244" s="25" t="e">
        <f t="shared" si="142"/>
        <v>#VALUE!</v>
      </c>
      <c r="Z244" s="25" t="e">
        <f t="shared" si="142"/>
        <v>#VALUE!</v>
      </c>
      <c r="AA244" s="25" t="e">
        <f t="shared" si="142"/>
        <v>#VALUE!</v>
      </c>
      <c r="AB244" s="25" t="e">
        <f t="shared" si="142"/>
        <v>#VALUE!</v>
      </c>
      <c r="AC244" s="25" t="e">
        <f t="shared" si="142"/>
        <v>#VALUE!</v>
      </c>
      <c r="AD244" s="25" t="e">
        <f t="shared" si="142"/>
        <v>#VALUE!</v>
      </c>
      <c r="AE244" s="25" t="e">
        <f t="shared" si="142"/>
        <v>#VALUE!</v>
      </c>
      <c r="AF244" s="25" t="e">
        <f t="shared" si="142"/>
        <v>#VALUE!</v>
      </c>
      <c r="AG244" s="25" t="e">
        <f t="shared" si="142"/>
        <v>#VALUE!</v>
      </c>
      <c r="AH244" s="99" t="s">
        <v>34</v>
      </c>
      <c r="AI244" s="110">
        <f t="shared" si="136"/>
        <v>0</v>
      </c>
      <c r="AJ244" s="113"/>
    </row>
    <row r="245" spans="2:38" hidden="1">
      <c r="B245" s="13" t="s">
        <v>41</v>
      </c>
      <c r="C245" s="26" t="e">
        <f t="shared" ref="C245:AG245" si="143">IF(AND(DAY(C230)&gt;=8,DAY(C230)&lt;=14,C231="土",OR(C236="休",C236="雨")),1,0)</f>
        <v>#VALUE!</v>
      </c>
      <c r="D245" s="26" t="e">
        <f t="shared" si="143"/>
        <v>#VALUE!</v>
      </c>
      <c r="E245" s="26" t="e">
        <f t="shared" si="143"/>
        <v>#VALUE!</v>
      </c>
      <c r="F245" s="26" t="e">
        <f t="shared" si="143"/>
        <v>#VALUE!</v>
      </c>
      <c r="G245" s="26" t="e">
        <f t="shared" si="143"/>
        <v>#VALUE!</v>
      </c>
      <c r="H245" s="26" t="e">
        <f t="shared" si="143"/>
        <v>#VALUE!</v>
      </c>
      <c r="I245" s="26" t="e">
        <f t="shared" si="143"/>
        <v>#VALUE!</v>
      </c>
      <c r="J245" s="26" t="e">
        <f t="shared" si="143"/>
        <v>#VALUE!</v>
      </c>
      <c r="K245" s="26" t="e">
        <f t="shared" si="143"/>
        <v>#VALUE!</v>
      </c>
      <c r="L245" s="26" t="e">
        <f t="shared" si="143"/>
        <v>#VALUE!</v>
      </c>
      <c r="M245" s="26" t="e">
        <f t="shared" si="143"/>
        <v>#VALUE!</v>
      </c>
      <c r="N245" s="26" t="e">
        <f t="shared" si="143"/>
        <v>#VALUE!</v>
      </c>
      <c r="O245" s="26" t="e">
        <f t="shared" si="143"/>
        <v>#VALUE!</v>
      </c>
      <c r="P245" s="26" t="e">
        <f t="shared" si="143"/>
        <v>#VALUE!</v>
      </c>
      <c r="Q245" s="26" t="e">
        <f t="shared" si="143"/>
        <v>#VALUE!</v>
      </c>
      <c r="R245" s="26" t="e">
        <f t="shared" si="143"/>
        <v>#VALUE!</v>
      </c>
      <c r="S245" s="26" t="e">
        <f t="shared" si="143"/>
        <v>#VALUE!</v>
      </c>
      <c r="T245" s="26" t="e">
        <f t="shared" si="143"/>
        <v>#VALUE!</v>
      </c>
      <c r="U245" s="26" t="e">
        <f t="shared" si="143"/>
        <v>#VALUE!</v>
      </c>
      <c r="V245" s="26" t="e">
        <f t="shared" si="143"/>
        <v>#VALUE!</v>
      </c>
      <c r="W245" s="26" t="e">
        <f t="shared" si="143"/>
        <v>#VALUE!</v>
      </c>
      <c r="X245" s="26" t="e">
        <f t="shared" si="143"/>
        <v>#VALUE!</v>
      </c>
      <c r="Y245" s="26" t="e">
        <f t="shared" si="143"/>
        <v>#VALUE!</v>
      </c>
      <c r="Z245" s="26" t="e">
        <f t="shared" si="143"/>
        <v>#VALUE!</v>
      </c>
      <c r="AA245" s="26" t="e">
        <f t="shared" si="143"/>
        <v>#VALUE!</v>
      </c>
      <c r="AB245" s="26" t="e">
        <f t="shared" si="143"/>
        <v>#VALUE!</v>
      </c>
      <c r="AC245" s="26" t="e">
        <f t="shared" si="143"/>
        <v>#VALUE!</v>
      </c>
      <c r="AD245" s="26" t="e">
        <f t="shared" si="143"/>
        <v>#VALUE!</v>
      </c>
      <c r="AE245" s="26" t="e">
        <f t="shared" si="143"/>
        <v>#VALUE!</v>
      </c>
      <c r="AF245" s="26" t="e">
        <f t="shared" si="143"/>
        <v>#VALUE!</v>
      </c>
      <c r="AG245" s="26" t="e">
        <f t="shared" si="143"/>
        <v>#VALUE!</v>
      </c>
      <c r="AH245" s="99" t="s">
        <v>35</v>
      </c>
      <c r="AI245" s="110">
        <f t="shared" si="136"/>
        <v>0</v>
      </c>
      <c r="AJ245" s="113"/>
    </row>
    <row r="247" spans="2:38">
      <c r="C247" s="2" t="e">
        <f>YEAR(C250)</f>
        <v>#VALUE!</v>
      </c>
      <c r="D247" s="2" t="e">
        <f>MONTH(C250)</f>
        <v>#VALUE!</v>
      </c>
    </row>
    <row r="248" spans="2:38">
      <c r="B248" s="14" t="s">
        <v>1</v>
      </c>
      <c r="C248" s="28" t="e">
        <f>C250</f>
        <v>#VALUE!</v>
      </c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03"/>
    </row>
    <row r="249" spans="2:38" hidden="1">
      <c r="B249" s="15"/>
      <c r="C249" s="29" t="e">
        <f>DATE($C247,$D247,1)</f>
        <v>#VALUE!</v>
      </c>
      <c r="D249" s="29" t="e">
        <f t="shared" ref="D249:AG249" si="144">C249+1</f>
        <v>#VALUE!</v>
      </c>
      <c r="E249" s="29" t="e">
        <f t="shared" si="144"/>
        <v>#VALUE!</v>
      </c>
      <c r="F249" s="29" t="e">
        <f t="shared" si="144"/>
        <v>#VALUE!</v>
      </c>
      <c r="G249" s="29" t="e">
        <f t="shared" si="144"/>
        <v>#VALUE!</v>
      </c>
      <c r="H249" s="29" t="e">
        <f t="shared" si="144"/>
        <v>#VALUE!</v>
      </c>
      <c r="I249" s="29" t="e">
        <f t="shared" si="144"/>
        <v>#VALUE!</v>
      </c>
      <c r="J249" s="29" t="e">
        <f t="shared" si="144"/>
        <v>#VALUE!</v>
      </c>
      <c r="K249" s="29" t="e">
        <f t="shared" si="144"/>
        <v>#VALUE!</v>
      </c>
      <c r="L249" s="29" t="e">
        <f t="shared" si="144"/>
        <v>#VALUE!</v>
      </c>
      <c r="M249" s="29" t="e">
        <f t="shared" si="144"/>
        <v>#VALUE!</v>
      </c>
      <c r="N249" s="29" t="e">
        <f t="shared" si="144"/>
        <v>#VALUE!</v>
      </c>
      <c r="O249" s="29" t="e">
        <f t="shared" si="144"/>
        <v>#VALUE!</v>
      </c>
      <c r="P249" s="29" t="e">
        <f t="shared" si="144"/>
        <v>#VALUE!</v>
      </c>
      <c r="Q249" s="29" t="e">
        <f t="shared" si="144"/>
        <v>#VALUE!</v>
      </c>
      <c r="R249" s="29" t="e">
        <f t="shared" si="144"/>
        <v>#VALUE!</v>
      </c>
      <c r="S249" s="29" t="e">
        <f t="shared" si="144"/>
        <v>#VALUE!</v>
      </c>
      <c r="T249" s="29" t="e">
        <f t="shared" si="144"/>
        <v>#VALUE!</v>
      </c>
      <c r="U249" s="29" t="e">
        <f t="shared" si="144"/>
        <v>#VALUE!</v>
      </c>
      <c r="V249" s="29" t="e">
        <f t="shared" si="144"/>
        <v>#VALUE!</v>
      </c>
      <c r="W249" s="29" t="e">
        <f t="shared" si="144"/>
        <v>#VALUE!</v>
      </c>
      <c r="X249" s="29" t="e">
        <f t="shared" si="144"/>
        <v>#VALUE!</v>
      </c>
      <c r="Y249" s="29" t="e">
        <f t="shared" si="144"/>
        <v>#VALUE!</v>
      </c>
      <c r="Z249" s="29" t="e">
        <f t="shared" si="144"/>
        <v>#VALUE!</v>
      </c>
      <c r="AA249" s="29" t="e">
        <f t="shared" si="144"/>
        <v>#VALUE!</v>
      </c>
      <c r="AB249" s="29" t="e">
        <f t="shared" si="144"/>
        <v>#VALUE!</v>
      </c>
      <c r="AC249" s="29" t="e">
        <f t="shared" si="144"/>
        <v>#VALUE!</v>
      </c>
      <c r="AD249" s="29" t="e">
        <f t="shared" si="144"/>
        <v>#VALUE!</v>
      </c>
      <c r="AE249" s="29" t="e">
        <f t="shared" si="144"/>
        <v>#VALUE!</v>
      </c>
      <c r="AF249" s="29" t="e">
        <f t="shared" si="144"/>
        <v>#VALUE!</v>
      </c>
      <c r="AG249" s="29" t="e">
        <f t="shared" si="144"/>
        <v>#VALUE!</v>
      </c>
      <c r="AH249" s="100"/>
      <c r="AI249" s="111"/>
    </row>
    <row r="250" spans="2:38">
      <c r="B250" s="16" t="s">
        <v>24</v>
      </c>
      <c r="C250" s="30" t="e">
        <f>IF(EDATE(C229,1)&gt;$G$5,"",EDATE(C229,1))</f>
        <v>#VALUE!</v>
      </c>
      <c r="D250" s="29" t="e">
        <f t="shared" ref="D250:AG250" si="145">IF(D249&gt;$G$5,"",IF(C250=EOMONTH(DATE($C247,$D247,1),0),"",IF(C250="","",C250+1)))</f>
        <v>#VALUE!</v>
      </c>
      <c r="E250" s="29" t="e">
        <f t="shared" si="145"/>
        <v>#VALUE!</v>
      </c>
      <c r="F250" s="29" t="e">
        <f t="shared" si="145"/>
        <v>#VALUE!</v>
      </c>
      <c r="G250" s="29" t="e">
        <f t="shared" si="145"/>
        <v>#VALUE!</v>
      </c>
      <c r="H250" s="29" t="e">
        <f t="shared" si="145"/>
        <v>#VALUE!</v>
      </c>
      <c r="I250" s="29" t="e">
        <f t="shared" si="145"/>
        <v>#VALUE!</v>
      </c>
      <c r="J250" s="29" t="e">
        <f t="shared" si="145"/>
        <v>#VALUE!</v>
      </c>
      <c r="K250" s="29" t="e">
        <f t="shared" si="145"/>
        <v>#VALUE!</v>
      </c>
      <c r="L250" s="29" t="e">
        <f t="shared" si="145"/>
        <v>#VALUE!</v>
      </c>
      <c r="M250" s="29" t="e">
        <f t="shared" si="145"/>
        <v>#VALUE!</v>
      </c>
      <c r="N250" s="29" t="e">
        <f t="shared" si="145"/>
        <v>#VALUE!</v>
      </c>
      <c r="O250" s="29" t="e">
        <f t="shared" si="145"/>
        <v>#VALUE!</v>
      </c>
      <c r="P250" s="29" t="e">
        <f t="shared" si="145"/>
        <v>#VALUE!</v>
      </c>
      <c r="Q250" s="29" t="e">
        <f t="shared" si="145"/>
        <v>#VALUE!</v>
      </c>
      <c r="R250" s="29" t="e">
        <f t="shared" si="145"/>
        <v>#VALUE!</v>
      </c>
      <c r="S250" s="29" t="e">
        <f t="shared" si="145"/>
        <v>#VALUE!</v>
      </c>
      <c r="T250" s="29" t="e">
        <f t="shared" si="145"/>
        <v>#VALUE!</v>
      </c>
      <c r="U250" s="29" t="e">
        <f t="shared" si="145"/>
        <v>#VALUE!</v>
      </c>
      <c r="V250" s="29" t="e">
        <f t="shared" si="145"/>
        <v>#VALUE!</v>
      </c>
      <c r="W250" s="29" t="e">
        <f t="shared" si="145"/>
        <v>#VALUE!</v>
      </c>
      <c r="X250" s="29" t="e">
        <f t="shared" si="145"/>
        <v>#VALUE!</v>
      </c>
      <c r="Y250" s="29" t="e">
        <f t="shared" si="145"/>
        <v>#VALUE!</v>
      </c>
      <c r="Z250" s="29" t="e">
        <f t="shared" si="145"/>
        <v>#VALUE!</v>
      </c>
      <c r="AA250" s="29" t="e">
        <f t="shared" si="145"/>
        <v>#VALUE!</v>
      </c>
      <c r="AB250" s="29" t="e">
        <f t="shared" si="145"/>
        <v>#VALUE!</v>
      </c>
      <c r="AC250" s="29" t="e">
        <f t="shared" si="145"/>
        <v>#VALUE!</v>
      </c>
      <c r="AD250" s="29" t="e">
        <f t="shared" si="145"/>
        <v>#VALUE!</v>
      </c>
      <c r="AE250" s="29" t="e">
        <f t="shared" si="145"/>
        <v>#VALUE!</v>
      </c>
      <c r="AF250" s="29" t="e">
        <f t="shared" si="145"/>
        <v>#VALUE!</v>
      </c>
      <c r="AG250" s="29" t="e">
        <f t="shared" si="145"/>
        <v>#VALUE!</v>
      </c>
      <c r="AH250" s="95" t="s">
        <v>25</v>
      </c>
      <c r="AI250" s="105">
        <f>+COUNTIFS(C251:AG251,"土",C252:AG252,"")+COUNTIFS(C251:AG251,"日",C252:AG252,"")</f>
        <v>0</v>
      </c>
    </row>
    <row r="251" spans="2:38">
      <c r="B251" s="7" t="s">
        <v>26</v>
      </c>
      <c r="C251" s="20" t="str">
        <f t="shared" ref="C251:AG251" si="146">IFERROR(TEXT(WEEKDAY(+C250),"aaa"),"")</f>
        <v/>
      </c>
      <c r="D251" s="20" t="str">
        <f t="shared" si="146"/>
        <v/>
      </c>
      <c r="E251" s="20" t="str">
        <f t="shared" si="146"/>
        <v/>
      </c>
      <c r="F251" s="20" t="str">
        <f t="shared" si="146"/>
        <v/>
      </c>
      <c r="G251" s="20" t="str">
        <f t="shared" si="146"/>
        <v/>
      </c>
      <c r="H251" s="20" t="str">
        <f t="shared" si="146"/>
        <v/>
      </c>
      <c r="I251" s="20" t="str">
        <f t="shared" si="146"/>
        <v/>
      </c>
      <c r="J251" s="20" t="str">
        <f t="shared" si="146"/>
        <v/>
      </c>
      <c r="K251" s="20" t="str">
        <f t="shared" si="146"/>
        <v/>
      </c>
      <c r="L251" s="20" t="str">
        <f t="shared" si="146"/>
        <v/>
      </c>
      <c r="M251" s="20" t="str">
        <f t="shared" si="146"/>
        <v/>
      </c>
      <c r="N251" s="20" t="str">
        <f t="shared" si="146"/>
        <v/>
      </c>
      <c r="O251" s="20" t="str">
        <f t="shared" si="146"/>
        <v/>
      </c>
      <c r="P251" s="20" t="str">
        <f t="shared" si="146"/>
        <v/>
      </c>
      <c r="Q251" s="20" t="str">
        <f t="shared" si="146"/>
        <v/>
      </c>
      <c r="R251" s="20" t="str">
        <f t="shared" si="146"/>
        <v/>
      </c>
      <c r="S251" s="20" t="str">
        <f t="shared" si="146"/>
        <v/>
      </c>
      <c r="T251" s="20" t="str">
        <f t="shared" si="146"/>
        <v/>
      </c>
      <c r="U251" s="20" t="str">
        <f t="shared" si="146"/>
        <v/>
      </c>
      <c r="V251" s="20" t="str">
        <f t="shared" si="146"/>
        <v/>
      </c>
      <c r="W251" s="20" t="str">
        <f t="shared" si="146"/>
        <v/>
      </c>
      <c r="X251" s="20" t="str">
        <f t="shared" si="146"/>
        <v/>
      </c>
      <c r="Y251" s="20" t="str">
        <f t="shared" si="146"/>
        <v/>
      </c>
      <c r="Z251" s="20" t="str">
        <f t="shared" si="146"/>
        <v/>
      </c>
      <c r="AA251" s="20" t="str">
        <f t="shared" si="146"/>
        <v/>
      </c>
      <c r="AB251" s="20" t="str">
        <f t="shared" si="146"/>
        <v/>
      </c>
      <c r="AC251" s="20" t="str">
        <f t="shared" si="146"/>
        <v/>
      </c>
      <c r="AD251" s="20" t="str">
        <f t="shared" si="146"/>
        <v/>
      </c>
      <c r="AE251" s="20" t="str">
        <f t="shared" si="146"/>
        <v/>
      </c>
      <c r="AF251" s="20" t="str">
        <f t="shared" si="146"/>
        <v/>
      </c>
      <c r="AG251" s="20" t="str">
        <f t="shared" si="146"/>
        <v/>
      </c>
      <c r="AH251" s="95" t="s">
        <v>12</v>
      </c>
      <c r="AI251" s="105">
        <f>+COUNTIF(C252:AG252,"夏休")+COUNTIF(C252:AG252,"冬休")+COUNTIF(C252:AG252,"中止")</f>
        <v>0</v>
      </c>
    </row>
    <row r="252" spans="2:38" ht="13.5" customHeight="1">
      <c r="B252" s="8" t="s">
        <v>27</v>
      </c>
      <c r="C252" s="21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88"/>
      <c r="AH252" s="96" t="s">
        <v>4</v>
      </c>
      <c r="AI252" s="106">
        <f>COUNT(C250:AG250)-AI251</f>
        <v>0</v>
      </c>
    </row>
    <row r="253" spans="2:38" ht="13.5" customHeight="1">
      <c r="B253" s="9"/>
      <c r="C253" s="21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88"/>
      <c r="AH253" s="96" t="s">
        <v>29</v>
      </c>
      <c r="AI253" s="106">
        <f>+COUNTIF(C254:AG255,"休")</f>
        <v>0</v>
      </c>
      <c r="AJ253" s="113" t="e">
        <f>IF(AI254&gt;0.285,"",IF(AI253&lt;AI250,"←計画日数が足りません",""))</f>
        <v>#DIV/0!</v>
      </c>
    </row>
    <row r="254" spans="2:38" ht="13.5" customHeight="1">
      <c r="B254" s="10" t="s">
        <v>2</v>
      </c>
      <c r="C254" s="22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89"/>
      <c r="AH254" s="96" t="s">
        <v>30</v>
      </c>
      <c r="AI254" s="107" t="e">
        <f>+AI253/AI252</f>
        <v>#DIV/0!</v>
      </c>
    </row>
    <row r="255" spans="2:38">
      <c r="B255" s="10"/>
      <c r="C255" s="22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89"/>
      <c r="AH255" s="96" t="s">
        <v>7</v>
      </c>
      <c r="AI255" s="106">
        <f>+COUNTA(C256:AG257)</f>
        <v>0</v>
      </c>
    </row>
    <row r="256" spans="2:38">
      <c r="B256" s="11" t="s">
        <v>17</v>
      </c>
      <c r="C256" s="23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90"/>
      <c r="AH256" s="97" t="s">
        <v>31</v>
      </c>
      <c r="AI256" s="108" t="e">
        <f>+AI255/AI252</f>
        <v>#DIV/0!</v>
      </c>
      <c r="AL256" s="2">
        <f>+COUNTIF(C254:AG255,"休")</f>
        <v>0</v>
      </c>
    </row>
    <row r="257" spans="2:38">
      <c r="B257" s="12"/>
      <c r="C257" s="24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91"/>
      <c r="AH257" s="98" t="s">
        <v>6</v>
      </c>
      <c r="AI257" s="109" t="str">
        <f>IF(7&gt;AI252,"対象外",IF(OR(AI256&gt;=0.285,AI255&gt;=AI250),"OK","NG"))</f>
        <v>対象外</v>
      </c>
      <c r="AJ257" s="113" t="str">
        <f>IF(AI257="対象外","←７日間に満たない期間は達成判定の対象外",IF(AI257="NG","←月単位未達成","←月単位達成"))</f>
        <v>←７日間に満たない期間は達成判定の対象外</v>
      </c>
      <c r="AL257" s="114" t="str">
        <f>IF(7&gt;AI252,"対象外",IF(AL256&gt;=AI250,"OK","NG"))</f>
        <v>対象外</v>
      </c>
    </row>
    <row r="258" spans="2:38" hidden="1">
      <c r="B258" s="13" t="s">
        <v>32</v>
      </c>
      <c r="C258" s="25" t="e">
        <f t="shared" ref="C258:AG258" si="147">IF(AND(DAY(C250)&gt;=22,DAY(C250)&lt;=28,C251="土"),1,0)</f>
        <v>#VALUE!</v>
      </c>
      <c r="D258" s="25" t="e">
        <f t="shared" si="147"/>
        <v>#VALUE!</v>
      </c>
      <c r="E258" s="25" t="e">
        <f t="shared" si="147"/>
        <v>#VALUE!</v>
      </c>
      <c r="F258" s="25" t="e">
        <f t="shared" si="147"/>
        <v>#VALUE!</v>
      </c>
      <c r="G258" s="25" t="e">
        <f t="shared" si="147"/>
        <v>#VALUE!</v>
      </c>
      <c r="H258" s="25" t="e">
        <f t="shared" si="147"/>
        <v>#VALUE!</v>
      </c>
      <c r="I258" s="25" t="e">
        <f t="shared" si="147"/>
        <v>#VALUE!</v>
      </c>
      <c r="J258" s="25" t="e">
        <f t="shared" si="147"/>
        <v>#VALUE!</v>
      </c>
      <c r="K258" s="25" t="e">
        <f t="shared" si="147"/>
        <v>#VALUE!</v>
      </c>
      <c r="L258" s="25" t="e">
        <f t="shared" si="147"/>
        <v>#VALUE!</v>
      </c>
      <c r="M258" s="25" t="e">
        <f t="shared" si="147"/>
        <v>#VALUE!</v>
      </c>
      <c r="N258" s="25" t="e">
        <f t="shared" si="147"/>
        <v>#VALUE!</v>
      </c>
      <c r="O258" s="25" t="e">
        <f t="shared" si="147"/>
        <v>#VALUE!</v>
      </c>
      <c r="P258" s="25" t="e">
        <f t="shared" si="147"/>
        <v>#VALUE!</v>
      </c>
      <c r="Q258" s="25" t="e">
        <f t="shared" si="147"/>
        <v>#VALUE!</v>
      </c>
      <c r="R258" s="25" t="e">
        <f t="shared" si="147"/>
        <v>#VALUE!</v>
      </c>
      <c r="S258" s="25" t="e">
        <f t="shared" si="147"/>
        <v>#VALUE!</v>
      </c>
      <c r="T258" s="25" t="e">
        <f t="shared" si="147"/>
        <v>#VALUE!</v>
      </c>
      <c r="U258" s="25" t="e">
        <f t="shared" si="147"/>
        <v>#VALUE!</v>
      </c>
      <c r="V258" s="25" t="e">
        <f t="shared" si="147"/>
        <v>#VALUE!</v>
      </c>
      <c r="W258" s="25" t="e">
        <f t="shared" si="147"/>
        <v>#VALUE!</v>
      </c>
      <c r="X258" s="25" t="e">
        <f t="shared" si="147"/>
        <v>#VALUE!</v>
      </c>
      <c r="Y258" s="25" t="e">
        <f t="shared" si="147"/>
        <v>#VALUE!</v>
      </c>
      <c r="Z258" s="25" t="e">
        <f t="shared" si="147"/>
        <v>#VALUE!</v>
      </c>
      <c r="AA258" s="25" t="e">
        <f t="shared" si="147"/>
        <v>#VALUE!</v>
      </c>
      <c r="AB258" s="25" t="e">
        <f t="shared" si="147"/>
        <v>#VALUE!</v>
      </c>
      <c r="AC258" s="25" t="e">
        <f t="shared" si="147"/>
        <v>#VALUE!</v>
      </c>
      <c r="AD258" s="25" t="e">
        <f t="shared" si="147"/>
        <v>#VALUE!</v>
      </c>
      <c r="AE258" s="25" t="e">
        <f t="shared" si="147"/>
        <v>#VALUE!</v>
      </c>
      <c r="AF258" s="25" t="e">
        <f t="shared" si="147"/>
        <v>#VALUE!</v>
      </c>
      <c r="AG258" s="25" t="e">
        <f t="shared" si="147"/>
        <v>#VALUE!</v>
      </c>
      <c r="AH258" s="99" t="s">
        <v>34</v>
      </c>
      <c r="AI258" s="110">
        <f t="shared" ref="AI258:AI265" si="148">_xlfn.AGGREGATE(9,6,C258:AG258)</f>
        <v>0</v>
      </c>
      <c r="AJ258" s="113"/>
    </row>
    <row r="259" spans="2:38" hidden="1">
      <c r="B259" s="13" t="s">
        <v>13</v>
      </c>
      <c r="C259" s="26" t="e">
        <f t="shared" ref="C259:AG259" si="149">IF(AND(DAY(C250)&gt;=22,DAY(C250)&lt;=28,C251="土",OR(C256="休",C256="雨")),1,0)</f>
        <v>#VALUE!</v>
      </c>
      <c r="D259" s="26" t="e">
        <f t="shared" si="149"/>
        <v>#VALUE!</v>
      </c>
      <c r="E259" s="26" t="e">
        <f t="shared" si="149"/>
        <v>#VALUE!</v>
      </c>
      <c r="F259" s="26" t="e">
        <f t="shared" si="149"/>
        <v>#VALUE!</v>
      </c>
      <c r="G259" s="26" t="e">
        <f t="shared" si="149"/>
        <v>#VALUE!</v>
      </c>
      <c r="H259" s="26" t="e">
        <f t="shared" si="149"/>
        <v>#VALUE!</v>
      </c>
      <c r="I259" s="26" t="e">
        <f t="shared" si="149"/>
        <v>#VALUE!</v>
      </c>
      <c r="J259" s="26" t="e">
        <f t="shared" si="149"/>
        <v>#VALUE!</v>
      </c>
      <c r="K259" s="26" t="e">
        <f t="shared" si="149"/>
        <v>#VALUE!</v>
      </c>
      <c r="L259" s="26" t="e">
        <f t="shared" si="149"/>
        <v>#VALUE!</v>
      </c>
      <c r="M259" s="26" t="e">
        <f t="shared" si="149"/>
        <v>#VALUE!</v>
      </c>
      <c r="N259" s="26" t="e">
        <f t="shared" si="149"/>
        <v>#VALUE!</v>
      </c>
      <c r="O259" s="26" t="e">
        <f t="shared" si="149"/>
        <v>#VALUE!</v>
      </c>
      <c r="P259" s="26" t="e">
        <f t="shared" si="149"/>
        <v>#VALUE!</v>
      </c>
      <c r="Q259" s="26" t="e">
        <f t="shared" si="149"/>
        <v>#VALUE!</v>
      </c>
      <c r="R259" s="26" t="e">
        <f t="shared" si="149"/>
        <v>#VALUE!</v>
      </c>
      <c r="S259" s="26" t="e">
        <f t="shared" si="149"/>
        <v>#VALUE!</v>
      </c>
      <c r="T259" s="26" t="e">
        <f t="shared" si="149"/>
        <v>#VALUE!</v>
      </c>
      <c r="U259" s="26" t="e">
        <f t="shared" si="149"/>
        <v>#VALUE!</v>
      </c>
      <c r="V259" s="26" t="e">
        <f t="shared" si="149"/>
        <v>#VALUE!</v>
      </c>
      <c r="W259" s="26" t="e">
        <f t="shared" si="149"/>
        <v>#VALUE!</v>
      </c>
      <c r="X259" s="26" t="e">
        <f t="shared" si="149"/>
        <v>#VALUE!</v>
      </c>
      <c r="Y259" s="26" t="e">
        <f t="shared" si="149"/>
        <v>#VALUE!</v>
      </c>
      <c r="Z259" s="26" t="e">
        <f t="shared" si="149"/>
        <v>#VALUE!</v>
      </c>
      <c r="AA259" s="26" t="e">
        <f t="shared" si="149"/>
        <v>#VALUE!</v>
      </c>
      <c r="AB259" s="26" t="e">
        <f t="shared" si="149"/>
        <v>#VALUE!</v>
      </c>
      <c r="AC259" s="26" t="e">
        <f t="shared" si="149"/>
        <v>#VALUE!</v>
      </c>
      <c r="AD259" s="26" t="e">
        <f t="shared" si="149"/>
        <v>#VALUE!</v>
      </c>
      <c r="AE259" s="26" t="e">
        <f t="shared" si="149"/>
        <v>#VALUE!</v>
      </c>
      <c r="AF259" s="26" t="e">
        <f t="shared" si="149"/>
        <v>#VALUE!</v>
      </c>
      <c r="AG259" s="26" t="e">
        <f t="shared" si="149"/>
        <v>#VALUE!</v>
      </c>
      <c r="AH259" s="99" t="s">
        <v>35</v>
      </c>
      <c r="AI259" s="110">
        <f t="shared" si="148"/>
        <v>0</v>
      </c>
      <c r="AJ259" s="113"/>
    </row>
    <row r="260" spans="2:38" hidden="1">
      <c r="B260" s="13" t="s">
        <v>37</v>
      </c>
      <c r="C260" s="25" t="e">
        <f t="shared" ref="C260:AG260" si="150">IF(AND(DAY(C250)&gt;=8,DAY(C250)&lt;=14,C251="土"),1,0)</f>
        <v>#VALUE!</v>
      </c>
      <c r="D260" s="25" t="e">
        <f t="shared" si="150"/>
        <v>#VALUE!</v>
      </c>
      <c r="E260" s="25" t="e">
        <f t="shared" si="150"/>
        <v>#VALUE!</v>
      </c>
      <c r="F260" s="25" t="e">
        <f t="shared" si="150"/>
        <v>#VALUE!</v>
      </c>
      <c r="G260" s="25" t="e">
        <f t="shared" si="150"/>
        <v>#VALUE!</v>
      </c>
      <c r="H260" s="25" t="e">
        <f t="shared" si="150"/>
        <v>#VALUE!</v>
      </c>
      <c r="I260" s="25" t="e">
        <f t="shared" si="150"/>
        <v>#VALUE!</v>
      </c>
      <c r="J260" s="25" t="e">
        <f t="shared" si="150"/>
        <v>#VALUE!</v>
      </c>
      <c r="K260" s="25" t="e">
        <f t="shared" si="150"/>
        <v>#VALUE!</v>
      </c>
      <c r="L260" s="25" t="e">
        <f t="shared" si="150"/>
        <v>#VALUE!</v>
      </c>
      <c r="M260" s="25" t="e">
        <f t="shared" si="150"/>
        <v>#VALUE!</v>
      </c>
      <c r="N260" s="25" t="e">
        <f t="shared" si="150"/>
        <v>#VALUE!</v>
      </c>
      <c r="O260" s="25" t="e">
        <f t="shared" si="150"/>
        <v>#VALUE!</v>
      </c>
      <c r="P260" s="25" t="e">
        <f t="shared" si="150"/>
        <v>#VALUE!</v>
      </c>
      <c r="Q260" s="25" t="e">
        <f t="shared" si="150"/>
        <v>#VALUE!</v>
      </c>
      <c r="R260" s="25" t="e">
        <f t="shared" si="150"/>
        <v>#VALUE!</v>
      </c>
      <c r="S260" s="25" t="e">
        <f t="shared" si="150"/>
        <v>#VALUE!</v>
      </c>
      <c r="T260" s="25" t="e">
        <f t="shared" si="150"/>
        <v>#VALUE!</v>
      </c>
      <c r="U260" s="25" t="e">
        <f t="shared" si="150"/>
        <v>#VALUE!</v>
      </c>
      <c r="V260" s="25" t="e">
        <f t="shared" si="150"/>
        <v>#VALUE!</v>
      </c>
      <c r="W260" s="25" t="e">
        <f t="shared" si="150"/>
        <v>#VALUE!</v>
      </c>
      <c r="X260" s="25" t="e">
        <f t="shared" si="150"/>
        <v>#VALUE!</v>
      </c>
      <c r="Y260" s="25" t="e">
        <f t="shared" si="150"/>
        <v>#VALUE!</v>
      </c>
      <c r="Z260" s="25" t="e">
        <f t="shared" si="150"/>
        <v>#VALUE!</v>
      </c>
      <c r="AA260" s="25" t="e">
        <f t="shared" si="150"/>
        <v>#VALUE!</v>
      </c>
      <c r="AB260" s="25" t="e">
        <f t="shared" si="150"/>
        <v>#VALUE!</v>
      </c>
      <c r="AC260" s="25" t="e">
        <f t="shared" si="150"/>
        <v>#VALUE!</v>
      </c>
      <c r="AD260" s="25" t="e">
        <f t="shared" si="150"/>
        <v>#VALUE!</v>
      </c>
      <c r="AE260" s="25" t="e">
        <f t="shared" si="150"/>
        <v>#VALUE!</v>
      </c>
      <c r="AF260" s="25" t="e">
        <f t="shared" si="150"/>
        <v>#VALUE!</v>
      </c>
      <c r="AG260" s="25" t="e">
        <f t="shared" si="150"/>
        <v>#VALUE!</v>
      </c>
      <c r="AH260" s="99" t="s">
        <v>34</v>
      </c>
      <c r="AI260" s="110">
        <f t="shared" si="148"/>
        <v>0</v>
      </c>
      <c r="AJ260" s="113"/>
    </row>
    <row r="261" spans="2:38" hidden="1">
      <c r="B261" s="13" t="s">
        <v>38</v>
      </c>
      <c r="C261" s="26" t="e">
        <f t="shared" ref="C261:AG261" si="151">IF(AND(DAY(C250)&gt;=8,DAY(C250)&lt;=14,C251="土",OR(C256="休",C256="雨")),1,0)</f>
        <v>#VALUE!</v>
      </c>
      <c r="D261" s="26" t="e">
        <f t="shared" si="151"/>
        <v>#VALUE!</v>
      </c>
      <c r="E261" s="26" t="e">
        <f t="shared" si="151"/>
        <v>#VALUE!</v>
      </c>
      <c r="F261" s="26" t="e">
        <f t="shared" si="151"/>
        <v>#VALUE!</v>
      </c>
      <c r="G261" s="26" t="e">
        <f t="shared" si="151"/>
        <v>#VALUE!</v>
      </c>
      <c r="H261" s="26" t="e">
        <f t="shared" si="151"/>
        <v>#VALUE!</v>
      </c>
      <c r="I261" s="26" t="e">
        <f t="shared" si="151"/>
        <v>#VALUE!</v>
      </c>
      <c r="J261" s="26" t="e">
        <f t="shared" si="151"/>
        <v>#VALUE!</v>
      </c>
      <c r="K261" s="26" t="e">
        <f t="shared" si="151"/>
        <v>#VALUE!</v>
      </c>
      <c r="L261" s="26" t="e">
        <f t="shared" si="151"/>
        <v>#VALUE!</v>
      </c>
      <c r="M261" s="26" t="e">
        <f t="shared" si="151"/>
        <v>#VALUE!</v>
      </c>
      <c r="N261" s="26" t="e">
        <f t="shared" si="151"/>
        <v>#VALUE!</v>
      </c>
      <c r="O261" s="26" t="e">
        <f t="shared" si="151"/>
        <v>#VALUE!</v>
      </c>
      <c r="P261" s="26" t="e">
        <f t="shared" si="151"/>
        <v>#VALUE!</v>
      </c>
      <c r="Q261" s="26" t="e">
        <f t="shared" si="151"/>
        <v>#VALUE!</v>
      </c>
      <c r="R261" s="26" t="e">
        <f t="shared" si="151"/>
        <v>#VALUE!</v>
      </c>
      <c r="S261" s="26" t="e">
        <f t="shared" si="151"/>
        <v>#VALUE!</v>
      </c>
      <c r="T261" s="26" t="e">
        <f t="shared" si="151"/>
        <v>#VALUE!</v>
      </c>
      <c r="U261" s="26" t="e">
        <f t="shared" si="151"/>
        <v>#VALUE!</v>
      </c>
      <c r="V261" s="26" t="e">
        <f t="shared" si="151"/>
        <v>#VALUE!</v>
      </c>
      <c r="W261" s="26" t="e">
        <f t="shared" si="151"/>
        <v>#VALUE!</v>
      </c>
      <c r="X261" s="26" t="e">
        <f t="shared" si="151"/>
        <v>#VALUE!</v>
      </c>
      <c r="Y261" s="26" t="e">
        <f t="shared" si="151"/>
        <v>#VALUE!</v>
      </c>
      <c r="Z261" s="26" t="e">
        <f t="shared" si="151"/>
        <v>#VALUE!</v>
      </c>
      <c r="AA261" s="26" t="e">
        <f t="shared" si="151"/>
        <v>#VALUE!</v>
      </c>
      <c r="AB261" s="26" t="e">
        <f t="shared" si="151"/>
        <v>#VALUE!</v>
      </c>
      <c r="AC261" s="26" t="e">
        <f t="shared" si="151"/>
        <v>#VALUE!</v>
      </c>
      <c r="AD261" s="26" t="e">
        <f t="shared" si="151"/>
        <v>#VALUE!</v>
      </c>
      <c r="AE261" s="26" t="e">
        <f t="shared" si="151"/>
        <v>#VALUE!</v>
      </c>
      <c r="AF261" s="26" t="e">
        <f t="shared" si="151"/>
        <v>#VALUE!</v>
      </c>
      <c r="AG261" s="26" t="e">
        <f t="shared" si="151"/>
        <v>#VALUE!</v>
      </c>
      <c r="AH261" s="99" t="s">
        <v>35</v>
      </c>
      <c r="AI261" s="110">
        <f t="shared" si="148"/>
        <v>0</v>
      </c>
      <c r="AJ261" s="113"/>
    </row>
    <row r="262" spans="2:38" hidden="1">
      <c r="B262" s="13" t="s">
        <v>33</v>
      </c>
      <c r="C262" s="25" t="e">
        <f t="shared" ref="C262:AG262" si="152">IF(AND(DAY(C250)&gt;=22,DAY(C250)&lt;=28,C251="日"),1,0)</f>
        <v>#VALUE!</v>
      </c>
      <c r="D262" s="25" t="e">
        <f t="shared" si="152"/>
        <v>#VALUE!</v>
      </c>
      <c r="E262" s="25" t="e">
        <f t="shared" si="152"/>
        <v>#VALUE!</v>
      </c>
      <c r="F262" s="25" t="e">
        <f t="shared" si="152"/>
        <v>#VALUE!</v>
      </c>
      <c r="G262" s="25" t="e">
        <f t="shared" si="152"/>
        <v>#VALUE!</v>
      </c>
      <c r="H262" s="25" t="e">
        <f t="shared" si="152"/>
        <v>#VALUE!</v>
      </c>
      <c r="I262" s="25" t="e">
        <f t="shared" si="152"/>
        <v>#VALUE!</v>
      </c>
      <c r="J262" s="25" t="e">
        <f t="shared" si="152"/>
        <v>#VALUE!</v>
      </c>
      <c r="K262" s="25" t="e">
        <f t="shared" si="152"/>
        <v>#VALUE!</v>
      </c>
      <c r="L262" s="25" t="e">
        <f t="shared" si="152"/>
        <v>#VALUE!</v>
      </c>
      <c r="M262" s="25" t="e">
        <f t="shared" si="152"/>
        <v>#VALUE!</v>
      </c>
      <c r="N262" s="25" t="e">
        <f t="shared" si="152"/>
        <v>#VALUE!</v>
      </c>
      <c r="O262" s="25" t="e">
        <f t="shared" si="152"/>
        <v>#VALUE!</v>
      </c>
      <c r="P262" s="25" t="e">
        <f t="shared" si="152"/>
        <v>#VALUE!</v>
      </c>
      <c r="Q262" s="25" t="e">
        <f t="shared" si="152"/>
        <v>#VALUE!</v>
      </c>
      <c r="R262" s="25" t="e">
        <f t="shared" si="152"/>
        <v>#VALUE!</v>
      </c>
      <c r="S262" s="25" t="e">
        <f t="shared" si="152"/>
        <v>#VALUE!</v>
      </c>
      <c r="T262" s="25" t="e">
        <f t="shared" si="152"/>
        <v>#VALUE!</v>
      </c>
      <c r="U262" s="25" t="e">
        <f t="shared" si="152"/>
        <v>#VALUE!</v>
      </c>
      <c r="V262" s="25" t="e">
        <f t="shared" si="152"/>
        <v>#VALUE!</v>
      </c>
      <c r="W262" s="25" t="e">
        <f t="shared" si="152"/>
        <v>#VALUE!</v>
      </c>
      <c r="X262" s="25" t="e">
        <f t="shared" si="152"/>
        <v>#VALUE!</v>
      </c>
      <c r="Y262" s="25" t="e">
        <f t="shared" si="152"/>
        <v>#VALUE!</v>
      </c>
      <c r="Z262" s="25" t="e">
        <f t="shared" si="152"/>
        <v>#VALUE!</v>
      </c>
      <c r="AA262" s="25" t="e">
        <f t="shared" si="152"/>
        <v>#VALUE!</v>
      </c>
      <c r="AB262" s="25" t="e">
        <f t="shared" si="152"/>
        <v>#VALUE!</v>
      </c>
      <c r="AC262" s="25" t="e">
        <f t="shared" si="152"/>
        <v>#VALUE!</v>
      </c>
      <c r="AD262" s="25" t="e">
        <f t="shared" si="152"/>
        <v>#VALUE!</v>
      </c>
      <c r="AE262" s="25" t="e">
        <f t="shared" si="152"/>
        <v>#VALUE!</v>
      </c>
      <c r="AF262" s="25" t="e">
        <f t="shared" si="152"/>
        <v>#VALUE!</v>
      </c>
      <c r="AG262" s="25" t="e">
        <f t="shared" si="152"/>
        <v>#VALUE!</v>
      </c>
      <c r="AH262" s="99" t="s">
        <v>34</v>
      </c>
      <c r="AI262" s="110">
        <f t="shared" si="148"/>
        <v>0</v>
      </c>
      <c r="AJ262" s="113"/>
    </row>
    <row r="263" spans="2:38" hidden="1">
      <c r="B263" s="13" t="s">
        <v>39</v>
      </c>
      <c r="C263" s="26" t="e">
        <f t="shared" ref="C263:AG263" si="153">IF(AND(DAY(C250)&gt;=22,DAY(C250)&lt;=28,C251="日",OR(C256="休",C256="雨")),1,0)</f>
        <v>#VALUE!</v>
      </c>
      <c r="D263" s="26" t="e">
        <f t="shared" si="153"/>
        <v>#VALUE!</v>
      </c>
      <c r="E263" s="26" t="e">
        <f t="shared" si="153"/>
        <v>#VALUE!</v>
      </c>
      <c r="F263" s="26" t="e">
        <f t="shared" si="153"/>
        <v>#VALUE!</v>
      </c>
      <c r="G263" s="26" t="e">
        <f t="shared" si="153"/>
        <v>#VALUE!</v>
      </c>
      <c r="H263" s="26" t="e">
        <f t="shared" si="153"/>
        <v>#VALUE!</v>
      </c>
      <c r="I263" s="26" t="e">
        <f t="shared" si="153"/>
        <v>#VALUE!</v>
      </c>
      <c r="J263" s="26" t="e">
        <f t="shared" si="153"/>
        <v>#VALUE!</v>
      </c>
      <c r="K263" s="26" t="e">
        <f t="shared" si="153"/>
        <v>#VALUE!</v>
      </c>
      <c r="L263" s="26" t="e">
        <f t="shared" si="153"/>
        <v>#VALUE!</v>
      </c>
      <c r="M263" s="26" t="e">
        <f t="shared" si="153"/>
        <v>#VALUE!</v>
      </c>
      <c r="N263" s="26" t="e">
        <f t="shared" si="153"/>
        <v>#VALUE!</v>
      </c>
      <c r="O263" s="26" t="e">
        <f t="shared" si="153"/>
        <v>#VALUE!</v>
      </c>
      <c r="P263" s="26" t="e">
        <f t="shared" si="153"/>
        <v>#VALUE!</v>
      </c>
      <c r="Q263" s="26" t="e">
        <f t="shared" si="153"/>
        <v>#VALUE!</v>
      </c>
      <c r="R263" s="26" t="e">
        <f t="shared" si="153"/>
        <v>#VALUE!</v>
      </c>
      <c r="S263" s="26" t="e">
        <f t="shared" si="153"/>
        <v>#VALUE!</v>
      </c>
      <c r="T263" s="26" t="e">
        <f t="shared" si="153"/>
        <v>#VALUE!</v>
      </c>
      <c r="U263" s="26" t="e">
        <f t="shared" si="153"/>
        <v>#VALUE!</v>
      </c>
      <c r="V263" s="26" t="e">
        <f t="shared" si="153"/>
        <v>#VALUE!</v>
      </c>
      <c r="W263" s="26" t="e">
        <f t="shared" si="153"/>
        <v>#VALUE!</v>
      </c>
      <c r="X263" s="26" t="e">
        <f t="shared" si="153"/>
        <v>#VALUE!</v>
      </c>
      <c r="Y263" s="26" t="e">
        <f t="shared" si="153"/>
        <v>#VALUE!</v>
      </c>
      <c r="Z263" s="26" t="e">
        <f t="shared" si="153"/>
        <v>#VALUE!</v>
      </c>
      <c r="AA263" s="26" t="e">
        <f t="shared" si="153"/>
        <v>#VALUE!</v>
      </c>
      <c r="AB263" s="26" t="e">
        <f t="shared" si="153"/>
        <v>#VALUE!</v>
      </c>
      <c r="AC263" s="26" t="e">
        <f t="shared" si="153"/>
        <v>#VALUE!</v>
      </c>
      <c r="AD263" s="26" t="e">
        <f t="shared" si="153"/>
        <v>#VALUE!</v>
      </c>
      <c r="AE263" s="26" t="e">
        <f t="shared" si="153"/>
        <v>#VALUE!</v>
      </c>
      <c r="AF263" s="26" t="e">
        <f t="shared" si="153"/>
        <v>#VALUE!</v>
      </c>
      <c r="AG263" s="26" t="e">
        <f t="shared" si="153"/>
        <v>#VALUE!</v>
      </c>
      <c r="AH263" s="99" t="s">
        <v>35</v>
      </c>
      <c r="AI263" s="110">
        <f t="shared" si="148"/>
        <v>0</v>
      </c>
      <c r="AJ263" s="113"/>
    </row>
    <row r="264" spans="2:38" hidden="1">
      <c r="B264" s="13" t="s">
        <v>40</v>
      </c>
      <c r="C264" s="25" t="e">
        <f t="shared" ref="C264:AG264" si="154">IF(AND(DAY(C250)&gt;=8,DAY(C250)&lt;=14,C251="日"),1,0)</f>
        <v>#VALUE!</v>
      </c>
      <c r="D264" s="25" t="e">
        <f t="shared" si="154"/>
        <v>#VALUE!</v>
      </c>
      <c r="E264" s="25" t="e">
        <f t="shared" si="154"/>
        <v>#VALUE!</v>
      </c>
      <c r="F264" s="25" t="e">
        <f t="shared" si="154"/>
        <v>#VALUE!</v>
      </c>
      <c r="G264" s="25" t="e">
        <f t="shared" si="154"/>
        <v>#VALUE!</v>
      </c>
      <c r="H264" s="25" t="e">
        <f t="shared" si="154"/>
        <v>#VALUE!</v>
      </c>
      <c r="I264" s="25" t="e">
        <f t="shared" si="154"/>
        <v>#VALUE!</v>
      </c>
      <c r="J264" s="25" t="e">
        <f t="shared" si="154"/>
        <v>#VALUE!</v>
      </c>
      <c r="K264" s="25" t="e">
        <f t="shared" si="154"/>
        <v>#VALUE!</v>
      </c>
      <c r="L264" s="25" t="e">
        <f t="shared" si="154"/>
        <v>#VALUE!</v>
      </c>
      <c r="M264" s="25" t="e">
        <f t="shared" si="154"/>
        <v>#VALUE!</v>
      </c>
      <c r="N264" s="25" t="e">
        <f t="shared" si="154"/>
        <v>#VALUE!</v>
      </c>
      <c r="O264" s="25" t="e">
        <f t="shared" si="154"/>
        <v>#VALUE!</v>
      </c>
      <c r="P264" s="25" t="e">
        <f t="shared" si="154"/>
        <v>#VALUE!</v>
      </c>
      <c r="Q264" s="25" t="e">
        <f t="shared" si="154"/>
        <v>#VALUE!</v>
      </c>
      <c r="R264" s="25" t="e">
        <f t="shared" si="154"/>
        <v>#VALUE!</v>
      </c>
      <c r="S264" s="25" t="e">
        <f t="shared" si="154"/>
        <v>#VALUE!</v>
      </c>
      <c r="T264" s="25" t="e">
        <f t="shared" si="154"/>
        <v>#VALUE!</v>
      </c>
      <c r="U264" s="25" t="e">
        <f t="shared" si="154"/>
        <v>#VALUE!</v>
      </c>
      <c r="V264" s="25" t="e">
        <f t="shared" si="154"/>
        <v>#VALUE!</v>
      </c>
      <c r="W264" s="25" t="e">
        <f t="shared" si="154"/>
        <v>#VALUE!</v>
      </c>
      <c r="X264" s="25" t="e">
        <f t="shared" si="154"/>
        <v>#VALUE!</v>
      </c>
      <c r="Y264" s="25" t="e">
        <f t="shared" si="154"/>
        <v>#VALUE!</v>
      </c>
      <c r="Z264" s="25" t="e">
        <f t="shared" si="154"/>
        <v>#VALUE!</v>
      </c>
      <c r="AA264" s="25" t="e">
        <f t="shared" si="154"/>
        <v>#VALUE!</v>
      </c>
      <c r="AB264" s="25" t="e">
        <f t="shared" si="154"/>
        <v>#VALUE!</v>
      </c>
      <c r="AC264" s="25" t="e">
        <f t="shared" si="154"/>
        <v>#VALUE!</v>
      </c>
      <c r="AD264" s="25" t="e">
        <f t="shared" si="154"/>
        <v>#VALUE!</v>
      </c>
      <c r="AE264" s="25" t="e">
        <f t="shared" si="154"/>
        <v>#VALUE!</v>
      </c>
      <c r="AF264" s="25" t="e">
        <f t="shared" si="154"/>
        <v>#VALUE!</v>
      </c>
      <c r="AG264" s="25" t="e">
        <f t="shared" si="154"/>
        <v>#VALUE!</v>
      </c>
      <c r="AH264" s="99" t="s">
        <v>34</v>
      </c>
      <c r="AI264" s="110">
        <f t="shared" si="148"/>
        <v>0</v>
      </c>
      <c r="AJ264" s="113"/>
    </row>
    <row r="265" spans="2:38" hidden="1">
      <c r="B265" s="13" t="s">
        <v>41</v>
      </c>
      <c r="C265" s="26" t="e">
        <f t="shared" ref="C265:AG265" si="155">IF(AND(DAY(C250)&gt;=8,DAY(C250)&lt;=14,C251="日",OR(C256="休",C256="雨")),1,0)</f>
        <v>#VALUE!</v>
      </c>
      <c r="D265" s="26" t="e">
        <f t="shared" si="155"/>
        <v>#VALUE!</v>
      </c>
      <c r="E265" s="26" t="e">
        <f t="shared" si="155"/>
        <v>#VALUE!</v>
      </c>
      <c r="F265" s="26" t="e">
        <f t="shared" si="155"/>
        <v>#VALUE!</v>
      </c>
      <c r="G265" s="26" t="e">
        <f t="shared" si="155"/>
        <v>#VALUE!</v>
      </c>
      <c r="H265" s="26" t="e">
        <f t="shared" si="155"/>
        <v>#VALUE!</v>
      </c>
      <c r="I265" s="26" t="e">
        <f t="shared" si="155"/>
        <v>#VALUE!</v>
      </c>
      <c r="J265" s="26" t="e">
        <f t="shared" si="155"/>
        <v>#VALUE!</v>
      </c>
      <c r="K265" s="26" t="e">
        <f t="shared" si="155"/>
        <v>#VALUE!</v>
      </c>
      <c r="L265" s="26" t="e">
        <f t="shared" si="155"/>
        <v>#VALUE!</v>
      </c>
      <c r="M265" s="26" t="e">
        <f t="shared" si="155"/>
        <v>#VALUE!</v>
      </c>
      <c r="N265" s="26" t="e">
        <f t="shared" si="155"/>
        <v>#VALUE!</v>
      </c>
      <c r="O265" s="26" t="e">
        <f t="shared" si="155"/>
        <v>#VALUE!</v>
      </c>
      <c r="P265" s="26" t="e">
        <f t="shared" si="155"/>
        <v>#VALUE!</v>
      </c>
      <c r="Q265" s="26" t="e">
        <f t="shared" si="155"/>
        <v>#VALUE!</v>
      </c>
      <c r="R265" s="26" t="e">
        <f t="shared" si="155"/>
        <v>#VALUE!</v>
      </c>
      <c r="S265" s="26" t="e">
        <f t="shared" si="155"/>
        <v>#VALUE!</v>
      </c>
      <c r="T265" s="26" t="e">
        <f t="shared" si="155"/>
        <v>#VALUE!</v>
      </c>
      <c r="U265" s="26" t="e">
        <f t="shared" si="155"/>
        <v>#VALUE!</v>
      </c>
      <c r="V265" s="26" t="e">
        <f t="shared" si="155"/>
        <v>#VALUE!</v>
      </c>
      <c r="W265" s="26" t="e">
        <f t="shared" si="155"/>
        <v>#VALUE!</v>
      </c>
      <c r="X265" s="26" t="e">
        <f t="shared" si="155"/>
        <v>#VALUE!</v>
      </c>
      <c r="Y265" s="26" t="e">
        <f t="shared" si="155"/>
        <v>#VALUE!</v>
      </c>
      <c r="Z265" s="26" t="e">
        <f t="shared" si="155"/>
        <v>#VALUE!</v>
      </c>
      <c r="AA265" s="26" t="e">
        <f t="shared" si="155"/>
        <v>#VALUE!</v>
      </c>
      <c r="AB265" s="26" t="e">
        <f t="shared" si="155"/>
        <v>#VALUE!</v>
      </c>
      <c r="AC265" s="26" t="e">
        <f t="shared" si="155"/>
        <v>#VALUE!</v>
      </c>
      <c r="AD265" s="26" t="e">
        <f t="shared" si="155"/>
        <v>#VALUE!</v>
      </c>
      <c r="AE265" s="26" t="e">
        <f t="shared" si="155"/>
        <v>#VALUE!</v>
      </c>
      <c r="AF265" s="26" t="e">
        <f t="shared" si="155"/>
        <v>#VALUE!</v>
      </c>
      <c r="AG265" s="26" t="e">
        <f t="shared" si="155"/>
        <v>#VALUE!</v>
      </c>
      <c r="AH265" s="99" t="s">
        <v>35</v>
      </c>
      <c r="AI265" s="110">
        <f t="shared" si="148"/>
        <v>0</v>
      </c>
      <c r="AJ265" s="113"/>
    </row>
    <row r="267" spans="2:38">
      <c r="C267" s="2" t="e">
        <f>YEAR(C270)</f>
        <v>#VALUE!</v>
      </c>
      <c r="D267" s="2" t="e">
        <f>MONTH(C270)</f>
        <v>#VALUE!</v>
      </c>
    </row>
    <row r="268" spans="2:38">
      <c r="B268" s="14" t="s">
        <v>1</v>
      </c>
      <c r="C268" s="28" t="e">
        <f>C270</f>
        <v>#VALUE!</v>
      </c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03"/>
    </row>
    <row r="269" spans="2:38" hidden="1">
      <c r="B269" s="15"/>
      <c r="C269" s="29" t="e">
        <f>DATE($C267,$D267,1)</f>
        <v>#VALUE!</v>
      </c>
      <c r="D269" s="29" t="e">
        <f t="shared" ref="D269:AG269" si="156">C269+1</f>
        <v>#VALUE!</v>
      </c>
      <c r="E269" s="29" t="e">
        <f t="shared" si="156"/>
        <v>#VALUE!</v>
      </c>
      <c r="F269" s="29" t="e">
        <f t="shared" si="156"/>
        <v>#VALUE!</v>
      </c>
      <c r="G269" s="29" t="e">
        <f t="shared" si="156"/>
        <v>#VALUE!</v>
      </c>
      <c r="H269" s="29" t="e">
        <f t="shared" si="156"/>
        <v>#VALUE!</v>
      </c>
      <c r="I269" s="29" t="e">
        <f t="shared" si="156"/>
        <v>#VALUE!</v>
      </c>
      <c r="J269" s="29" t="e">
        <f t="shared" si="156"/>
        <v>#VALUE!</v>
      </c>
      <c r="K269" s="29" t="e">
        <f t="shared" si="156"/>
        <v>#VALUE!</v>
      </c>
      <c r="L269" s="29" t="e">
        <f t="shared" si="156"/>
        <v>#VALUE!</v>
      </c>
      <c r="M269" s="29" t="e">
        <f t="shared" si="156"/>
        <v>#VALUE!</v>
      </c>
      <c r="N269" s="29" t="e">
        <f t="shared" si="156"/>
        <v>#VALUE!</v>
      </c>
      <c r="O269" s="29" t="e">
        <f t="shared" si="156"/>
        <v>#VALUE!</v>
      </c>
      <c r="P269" s="29" t="e">
        <f t="shared" si="156"/>
        <v>#VALUE!</v>
      </c>
      <c r="Q269" s="29" t="e">
        <f t="shared" si="156"/>
        <v>#VALUE!</v>
      </c>
      <c r="R269" s="29" t="e">
        <f t="shared" si="156"/>
        <v>#VALUE!</v>
      </c>
      <c r="S269" s="29" t="e">
        <f t="shared" si="156"/>
        <v>#VALUE!</v>
      </c>
      <c r="T269" s="29" t="e">
        <f t="shared" si="156"/>
        <v>#VALUE!</v>
      </c>
      <c r="U269" s="29" t="e">
        <f t="shared" si="156"/>
        <v>#VALUE!</v>
      </c>
      <c r="V269" s="29" t="e">
        <f t="shared" si="156"/>
        <v>#VALUE!</v>
      </c>
      <c r="W269" s="29" t="e">
        <f t="shared" si="156"/>
        <v>#VALUE!</v>
      </c>
      <c r="X269" s="29" t="e">
        <f t="shared" si="156"/>
        <v>#VALUE!</v>
      </c>
      <c r="Y269" s="29" t="e">
        <f t="shared" si="156"/>
        <v>#VALUE!</v>
      </c>
      <c r="Z269" s="29" t="e">
        <f t="shared" si="156"/>
        <v>#VALUE!</v>
      </c>
      <c r="AA269" s="29" t="e">
        <f t="shared" si="156"/>
        <v>#VALUE!</v>
      </c>
      <c r="AB269" s="29" t="e">
        <f t="shared" si="156"/>
        <v>#VALUE!</v>
      </c>
      <c r="AC269" s="29" t="e">
        <f t="shared" si="156"/>
        <v>#VALUE!</v>
      </c>
      <c r="AD269" s="29" t="e">
        <f t="shared" si="156"/>
        <v>#VALUE!</v>
      </c>
      <c r="AE269" s="29" t="e">
        <f t="shared" si="156"/>
        <v>#VALUE!</v>
      </c>
      <c r="AF269" s="29" t="e">
        <f t="shared" si="156"/>
        <v>#VALUE!</v>
      </c>
      <c r="AG269" s="29" t="e">
        <f t="shared" si="156"/>
        <v>#VALUE!</v>
      </c>
      <c r="AH269" s="100"/>
      <c r="AI269" s="111"/>
    </row>
    <row r="270" spans="2:38">
      <c r="B270" s="16" t="s">
        <v>24</v>
      </c>
      <c r="C270" s="30" t="e">
        <f>IF(EDATE(C249,1)&gt;$G$5,"",EDATE(C249,1))</f>
        <v>#VALUE!</v>
      </c>
      <c r="D270" s="29" t="e">
        <f t="shared" ref="D270:AG270" si="157">IF(D269&gt;$G$5,"",IF(C270=EOMONTH(DATE($C267,$D267,1),0),"",IF(C270="","",C270+1)))</f>
        <v>#VALUE!</v>
      </c>
      <c r="E270" s="29" t="e">
        <f t="shared" si="157"/>
        <v>#VALUE!</v>
      </c>
      <c r="F270" s="29" t="e">
        <f t="shared" si="157"/>
        <v>#VALUE!</v>
      </c>
      <c r="G270" s="29" t="e">
        <f t="shared" si="157"/>
        <v>#VALUE!</v>
      </c>
      <c r="H270" s="29" t="e">
        <f t="shared" si="157"/>
        <v>#VALUE!</v>
      </c>
      <c r="I270" s="29" t="e">
        <f t="shared" si="157"/>
        <v>#VALUE!</v>
      </c>
      <c r="J270" s="29" t="e">
        <f t="shared" si="157"/>
        <v>#VALUE!</v>
      </c>
      <c r="K270" s="29" t="e">
        <f t="shared" si="157"/>
        <v>#VALUE!</v>
      </c>
      <c r="L270" s="29" t="e">
        <f t="shared" si="157"/>
        <v>#VALUE!</v>
      </c>
      <c r="M270" s="29" t="e">
        <f t="shared" si="157"/>
        <v>#VALUE!</v>
      </c>
      <c r="N270" s="29" t="e">
        <f t="shared" si="157"/>
        <v>#VALUE!</v>
      </c>
      <c r="O270" s="29" t="e">
        <f t="shared" si="157"/>
        <v>#VALUE!</v>
      </c>
      <c r="P270" s="29" t="e">
        <f t="shared" si="157"/>
        <v>#VALUE!</v>
      </c>
      <c r="Q270" s="29" t="e">
        <f t="shared" si="157"/>
        <v>#VALUE!</v>
      </c>
      <c r="R270" s="29" t="e">
        <f t="shared" si="157"/>
        <v>#VALUE!</v>
      </c>
      <c r="S270" s="29" t="e">
        <f t="shared" si="157"/>
        <v>#VALUE!</v>
      </c>
      <c r="T270" s="29" t="e">
        <f t="shared" si="157"/>
        <v>#VALUE!</v>
      </c>
      <c r="U270" s="29" t="e">
        <f t="shared" si="157"/>
        <v>#VALUE!</v>
      </c>
      <c r="V270" s="29" t="e">
        <f t="shared" si="157"/>
        <v>#VALUE!</v>
      </c>
      <c r="W270" s="29" t="e">
        <f t="shared" si="157"/>
        <v>#VALUE!</v>
      </c>
      <c r="X270" s="29" t="e">
        <f t="shared" si="157"/>
        <v>#VALUE!</v>
      </c>
      <c r="Y270" s="29" t="e">
        <f t="shared" si="157"/>
        <v>#VALUE!</v>
      </c>
      <c r="Z270" s="29" t="e">
        <f t="shared" si="157"/>
        <v>#VALUE!</v>
      </c>
      <c r="AA270" s="29" t="e">
        <f t="shared" si="157"/>
        <v>#VALUE!</v>
      </c>
      <c r="AB270" s="29" t="e">
        <f t="shared" si="157"/>
        <v>#VALUE!</v>
      </c>
      <c r="AC270" s="29" t="e">
        <f t="shared" si="157"/>
        <v>#VALUE!</v>
      </c>
      <c r="AD270" s="29" t="e">
        <f t="shared" si="157"/>
        <v>#VALUE!</v>
      </c>
      <c r="AE270" s="29" t="e">
        <f t="shared" si="157"/>
        <v>#VALUE!</v>
      </c>
      <c r="AF270" s="29" t="e">
        <f t="shared" si="157"/>
        <v>#VALUE!</v>
      </c>
      <c r="AG270" s="29" t="e">
        <f t="shared" si="157"/>
        <v>#VALUE!</v>
      </c>
      <c r="AH270" s="95" t="s">
        <v>25</v>
      </c>
      <c r="AI270" s="105">
        <f>+COUNTIFS(C271:AG271,"土",C272:AG272,"")+COUNTIFS(C271:AG271,"日",C272:AG272,"")</f>
        <v>0</v>
      </c>
    </row>
    <row r="271" spans="2:38">
      <c r="B271" s="7" t="s">
        <v>26</v>
      </c>
      <c r="C271" s="20" t="str">
        <f t="shared" ref="C271:AG271" si="158">IFERROR(TEXT(WEEKDAY(+C270),"aaa"),"")</f>
        <v/>
      </c>
      <c r="D271" s="20" t="str">
        <f t="shared" si="158"/>
        <v/>
      </c>
      <c r="E271" s="20" t="str">
        <f t="shared" si="158"/>
        <v/>
      </c>
      <c r="F271" s="20" t="str">
        <f t="shared" si="158"/>
        <v/>
      </c>
      <c r="G271" s="20" t="str">
        <f t="shared" si="158"/>
        <v/>
      </c>
      <c r="H271" s="20" t="str">
        <f t="shared" si="158"/>
        <v/>
      </c>
      <c r="I271" s="20" t="str">
        <f t="shared" si="158"/>
        <v/>
      </c>
      <c r="J271" s="20" t="str">
        <f t="shared" si="158"/>
        <v/>
      </c>
      <c r="K271" s="20" t="str">
        <f t="shared" si="158"/>
        <v/>
      </c>
      <c r="L271" s="20" t="str">
        <f t="shared" si="158"/>
        <v/>
      </c>
      <c r="M271" s="20" t="str">
        <f t="shared" si="158"/>
        <v/>
      </c>
      <c r="N271" s="20" t="str">
        <f t="shared" si="158"/>
        <v/>
      </c>
      <c r="O271" s="20" t="str">
        <f t="shared" si="158"/>
        <v/>
      </c>
      <c r="P271" s="20" t="str">
        <f t="shared" si="158"/>
        <v/>
      </c>
      <c r="Q271" s="20" t="str">
        <f t="shared" si="158"/>
        <v/>
      </c>
      <c r="R271" s="20" t="str">
        <f t="shared" si="158"/>
        <v/>
      </c>
      <c r="S271" s="20" t="str">
        <f t="shared" si="158"/>
        <v/>
      </c>
      <c r="T271" s="20" t="str">
        <f t="shared" si="158"/>
        <v/>
      </c>
      <c r="U271" s="20" t="str">
        <f t="shared" si="158"/>
        <v/>
      </c>
      <c r="V271" s="20" t="str">
        <f t="shared" si="158"/>
        <v/>
      </c>
      <c r="W271" s="20" t="str">
        <f t="shared" si="158"/>
        <v/>
      </c>
      <c r="X271" s="20" t="str">
        <f t="shared" si="158"/>
        <v/>
      </c>
      <c r="Y271" s="20" t="str">
        <f t="shared" si="158"/>
        <v/>
      </c>
      <c r="Z271" s="20" t="str">
        <f t="shared" si="158"/>
        <v/>
      </c>
      <c r="AA271" s="20" t="str">
        <f t="shared" si="158"/>
        <v/>
      </c>
      <c r="AB271" s="20" t="str">
        <f t="shared" si="158"/>
        <v/>
      </c>
      <c r="AC271" s="20" t="str">
        <f t="shared" si="158"/>
        <v/>
      </c>
      <c r="AD271" s="20" t="str">
        <f t="shared" si="158"/>
        <v/>
      </c>
      <c r="AE271" s="20" t="str">
        <f t="shared" si="158"/>
        <v/>
      </c>
      <c r="AF271" s="20" t="str">
        <f t="shared" si="158"/>
        <v/>
      </c>
      <c r="AG271" s="20" t="str">
        <f t="shared" si="158"/>
        <v/>
      </c>
      <c r="AH271" s="95" t="s">
        <v>12</v>
      </c>
      <c r="AI271" s="105">
        <f>+COUNTIF(C272:AG272,"夏休")+COUNTIF(C272:AG272,"冬休")+COUNTIF(C272:AG272,"中止")</f>
        <v>0</v>
      </c>
    </row>
    <row r="272" spans="2:38" ht="13.5" customHeight="1">
      <c r="B272" s="8" t="s">
        <v>27</v>
      </c>
      <c r="C272" s="21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88"/>
      <c r="AH272" s="96" t="s">
        <v>4</v>
      </c>
      <c r="AI272" s="106">
        <f>COUNT(C270:AG270)-AI271</f>
        <v>0</v>
      </c>
    </row>
    <row r="273" spans="2:38" ht="13.5" customHeight="1">
      <c r="B273" s="9"/>
      <c r="C273" s="21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  <c r="AG273" s="88"/>
      <c r="AH273" s="96" t="s">
        <v>29</v>
      </c>
      <c r="AI273" s="106">
        <f>+COUNTIF(C274:AG275,"休")</f>
        <v>0</v>
      </c>
      <c r="AJ273" s="113" t="e">
        <f>IF(AI274&gt;0.285,"",IF(AI273&lt;AI270,"←計画日数が足りません",""))</f>
        <v>#DIV/0!</v>
      </c>
    </row>
    <row r="274" spans="2:38" ht="13.5" customHeight="1">
      <c r="B274" s="10" t="s">
        <v>2</v>
      </c>
      <c r="C274" s="22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89"/>
      <c r="AH274" s="96" t="s">
        <v>30</v>
      </c>
      <c r="AI274" s="107" t="e">
        <f>+AI273/AI272</f>
        <v>#DIV/0!</v>
      </c>
    </row>
    <row r="275" spans="2:38">
      <c r="B275" s="10"/>
      <c r="C275" s="22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89"/>
      <c r="AH275" s="96" t="s">
        <v>7</v>
      </c>
      <c r="AI275" s="106">
        <f>+COUNTA(C276:AG277)</f>
        <v>0</v>
      </c>
    </row>
    <row r="276" spans="2:38">
      <c r="B276" s="11" t="s">
        <v>17</v>
      </c>
      <c r="C276" s="23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90"/>
      <c r="AH276" s="97" t="s">
        <v>31</v>
      </c>
      <c r="AI276" s="108" t="e">
        <f>+AI275/AI272</f>
        <v>#DIV/0!</v>
      </c>
      <c r="AL276" s="2">
        <f>+COUNTIF(C274:AG275,"休")</f>
        <v>0</v>
      </c>
    </row>
    <row r="277" spans="2:38">
      <c r="B277" s="12"/>
      <c r="C277" s="24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91"/>
      <c r="AH277" s="98" t="s">
        <v>6</v>
      </c>
      <c r="AI277" s="109" t="str">
        <f>IF(7&gt;AI272,"対象外",IF(OR(AI276&gt;=0.285,AI275&gt;=AI270),"OK","NG"))</f>
        <v>対象外</v>
      </c>
      <c r="AJ277" s="113" t="str">
        <f>IF(AI277="対象外","←７日間に満たない期間は達成判定の対象外",IF(AI277="NG","←月単位未達成","←月単位達成"))</f>
        <v>←７日間に満たない期間は達成判定の対象外</v>
      </c>
      <c r="AL277" s="114" t="str">
        <f>IF(7&gt;AI272,"対象外",IF(AL276&gt;=AI270,"OK","NG"))</f>
        <v>対象外</v>
      </c>
    </row>
    <row r="278" spans="2:38" hidden="1">
      <c r="B278" s="13" t="s">
        <v>32</v>
      </c>
      <c r="C278" s="25" t="e">
        <f t="shared" ref="C278:AG278" si="159">IF(AND(DAY(C270)&gt;=22,DAY(C270)&lt;=28,C271="土"),1,0)</f>
        <v>#VALUE!</v>
      </c>
      <c r="D278" s="25" t="e">
        <f t="shared" si="159"/>
        <v>#VALUE!</v>
      </c>
      <c r="E278" s="25" t="e">
        <f t="shared" si="159"/>
        <v>#VALUE!</v>
      </c>
      <c r="F278" s="25" t="e">
        <f t="shared" si="159"/>
        <v>#VALUE!</v>
      </c>
      <c r="G278" s="25" t="e">
        <f t="shared" si="159"/>
        <v>#VALUE!</v>
      </c>
      <c r="H278" s="25" t="e">
        <f t="shared" si="159"/>
        <v>#VALUE!</v>
      </c>
      <c r="I278" s="25" t="e">
        <f t="shared" si="159"/>
        <v>#VALUE!</v>
      </c>
      <c r="J278" s="25" t="e">
        <f t="shared" si="159"/>
        <v>#VALUE!</v>
      </c>
      <c r="K278" s="25" t="e">
        <f t="shared" si="159"/>
        <v>#VALUE!</v>
      </c>
      <c r="L278" s="25" t="e">
        <f t="shared" si="159"/>
        <v>#VALUE!</v>
      </c>
      <c r="M278" s="25" t="e">
        <f t="shared" si="159"/>
        <v>#VALUE!</v>
      </c>
      <c r="N278" s="25" t="e">
        <f t="shared" si="159"/>
        <v>#VALUE!</v>
      </c>
      <c r="O278" s="25" t="e">
        <f t="shared" si="159"/>
        <v>#VALUE!</v>
      </c>
      <c r="P278" s="25" t="e">
        <f t="shared" si="159"/>
        <v>#VALUE!</v>
      </c>
      <c r="Q278" s="25" t="e">
        <f t="shared" si="159"/>
        <v>#VALUE!</v>
      </c>
      <c r="R278" s="25" t="e">
        <f t="shared" si="159"/>
        <v>#VALUE!</v>
      </c>
      <c r="S278" s="25" t="e">
        <f t="shared" si="159"/>
        <v>#VALUE!</v>
      </c>
      <c r="T278" s="25" t="e">
        <f t="shared" si="159"/>
        <v>#VALUE!</v>
      </c>
      <c r="U278" s="25" t="e">
        <f t="shared" si="159"/>
        <v>#VALUE!</v>
      </c>
      <c r="V278" s="25" t="e">
        <f t="shared" si="159"/>
        <v>#VALUE!</v>
      </c>
      <c r="W278" s="25" t="e">
        <f t="shared" si="159"/>
        <v>#VALUE!</v>
      </c>
      <c r="X278" s="25" t="e">
        <f t="shared" si="159"/>
        <v>#VALUE!</v>
      </c>
      <c r="Y278" s="25" t="e">
        <f t="shared" si="159"/>
        <v>#VALUE!</v>
      </c>
      <c r="Z278" s="25" t="e">
        <f t="shared" si="159"/>
        <v>#VALUE!</v>
      </c>
      <c r="AA278" s="25" t="e">
        <f t="shared" si="159"/>
        <v>#VALUE!</v>
      </c>
      <c r="AB278" s="25" t="e">
        <f t="shared" si="159"/>
        <v>#VALUE!</v>
      </c>
      <c r="AC278" s="25" t="e">
        <f t="shared" si="159"/>
        <v>#VALUE!</v>
      </c>
      <c r="AD278" s="25" t="e">
        <f t="shared" si="159"/>
        <v>#VALUE!</v>
      </c>
      <c r="AE278" s="25" t="e">
        <f t="shared" si="159"/>
        <v>#VALUE!</v>
      </c>
      <c r="AF278" s="25" t="e">
        <f t="shared" si="159"/>
        <v>#VALUE!</v>
      </c>
      <c r="AG278" s="25" t="e">
        <f t="shared" si="159"/>
        <v>#VALUE!</v>
      </c>
      <c r="AH278" s="99" t="s">
        <v>34</v>
      </c>
      <c r="AI278" s="110">
        <f t="shared" ref="AI278:AI285" si="160">_xlfn.AGGREGATE(9,6,C278:AG278)</f>
        <v>0</v>
      </c>
      <c r="AJ278" s="113"/>
    </row>
    <row r="279" spans="2:38" hidden="1">
      <c r="B279" s="13" t="s">
        <v>13</v>
      </c>
      <c r="C279" s="26" t="e">
        <f t="shared" ref="C279:AG279" si="161">IF(AND(DAY(C270)&gt;=22,DAY(C270)&lt;=28,C271="土",OR(C276="休",C276="雨")),1,0)</f>
        <v>#VALUE!</v>
      </c>
      <c r="D279" s="26" t="e">
        <f t="shared" si="161"/>
        <v>#VALUE!</v>
      </c>
      <c r="E279" s="26" t="e">
        <f t="shared" si="161"/>
        <v>#VALUE!</v>
      </c>
      <c r="F279" s="26" t="e">
        <f t="shared" si="161"/>
        <v>#VALUE!</v>
      </c>
      <c r="G279" s="26" t="e">
        <f t="shared" si="161"/>
        <v>#VALUE!</v>
      </c>
      <c r="H279" s="26" t="e">
        <f t="shared" si="161"/>
        <v>#VALUE!</v>
      </c>
      <c r="I279" s="26" t="e">
        <f t="shared" si="161"/>
        <v>#VALUE!</v>
      </c>
      <c r="J279" s="26" t="e">
        <f t="shared" si="161"/>
        <v>#VALUE!</v>
      </c>
      <c r="K279" s="26" t="e">
        <f t="shared" si="161"/>
        <v>#VALUE!</v>
      </c>
      <c r="L279" s="26" t="e">
        <f t="shared" si="161"/>
        <v>#VALUE!</v>
      </c>
      <c r="M279" s="26" t="e">
        <f t="shared" si="161"/>
        <v>#VALUE!</v>
      </c>
      <c r="N279" s="26" t="e">
        <f t="shared" si="161"/>
        <v>#VALUE!</v>
      </c>
      <c r="O279" s="26" t="e">
        <f t="shared" si="161"/>
        <v>#VALUE!</v>
      </c>
      <c r="P279" s="26" t="e">
        <f t="shared" si="161"/>
        <v>#VALUE!</v>
      </c>
      <c r="Q279" s="26" t="e">
        <f t="shared" si="161"/>
        <v>#VALUE!</v>
      </c>
      <c r="R279" s="26" t="e">
        <f t="shared" si="161"/>
        <v>#VALUE!</v>
      </c>
      <c r="S279" s="26" t="e">
        <f t="shared" si="161"/>
        <v>#VALUE!</v>
      </c>
      <c r="T279" s="26" t="e">
        <f t="shared" si="161"/>
        <v>#VALUE!</v>
      </c>
      <c r="U279" s="26" t="e">
        <f t="shared" si="161"/>
        <v>#VALUE!</v>
      </c>
      <c r="V279" s="26" t="e">
        <f t="shared" si="161"/>
        <v>#VALUE!</v>
      </c>
      <c r="W279" s="26" t="e">
        <f t="shared" si="161"/>
        <v>#VALUE!</v>
      </c>
      <c r="X279" s="26" t="e">
        <f t="shared" si="161"/>
        <v>#VALUE!</v>
      </c>
      <c r="Y279" s="26" t="e">
        <f t="shared" si="161"/>
        <v>#VALUE!</v>
      </c>
      <c r="Z279" s="26" t="e">
        <f t="shared" si="161"/>
        <v>#VALUE!</v>
      </c>
      <c r="AA279" s="26" t="e">
        <f t="shared" si="161"/>
        <v>#VALUE!</v>
      </c>
      <c r="AB279" s="26" t="e">
        <f t="shared" si="161"/>
        <v>#VALUE!</v>
      </c>
      <c r="AC279" s="26" t="e">
        <f t="shared" si="161"/>
        <v>#VALUE!</v>
      </c>
      <c r="AD279" s="26" t="e">
        <f t="shared" si="161"/>
        <v>#VALUE!</v>
      </c>
      <c r="AE279" s="26" t="e">
        <f t="shared" si="161"/>
        <v>#VALUE!</v>
      </c>
      <c r="AF279" s="26" t="e">
        <f t="shared" si="161"/>
        <v>#VALUE!</v>
      </c>
      <c r="AG279" s="26" t="e">
        <f t="shared" si="161"/>
        <v>#VALUE!</v>
      </c>
      <c r="AH279" s="99" t="s">
        <v>35</v>
      </c>
      <c r="AI279" s="110">
        <f t="shared" si="160"/>
        <v>0</v>
      </c>
      <c r="AJ279" s="113"/>
    </row>
    <row r="280" spans="2:38" hidden="1">
      <c r="B280" s="13" t="s">
        <v>37</v>
      </c>
      <c r="C280" s="25" t="e">
        <f t="shared" ref="C280:AG280" si="162">IF(AND(DAY(C270)&gt;=8,DAY(C270)&lt;=14,C271="土"),1,0)</f>
        <v>#VALUE!</v>
      </c>
      <c r="D280" s="25" t="e">
        <f t="shared" si="162"/>
        <v>#VALUE!</v>
      </c>
      <c r="E280" s="25" t="e">
        <f t="shared" si="162"/>
        <v>#VALUE!</v>
      </c>
      <c r="F280" s="25" t="e">
        <f t="shared" si="162"/>
        <v>#VALUE!</v>
      </c>
      <c r="G280" s="25" t="e">
        <f t="shared" si="162"/>
        <v>#VALUE!</v>
      </c>
      <c r="H280" s="25" t="e">
        <f t="shared" si="162"/>
        <v>#VALUE!</v>
      </c>
      <c r="I280" s="25" t="e">
        <f t="shared" si="162"/>
        <v>#VALUE!</v>
      </c>
      <c r="J280" s="25" t="e">
        <f t="shared" si="162"/>
        <v>#VALUE!</v>
      </c>
      <c r="K280" s="25" t="e">
        <f t="shared" si="162"/>
        <v>#VALUE!</v>
      </c>
      <c r="L280" s="25" t="e">
        <f t="shared" si="162"/>
        <v>#VALUE!</v>
      </c>
      <c r="M280" s="25" t="e">
        <f t="shared" si="162"/>
        <v>#VALUE!</v>
      </c>
      <c r="N280" s="25" t="e">
        <f t="shared" si="162"/>
        <v>#VALUE!</v>
      </c>
      <c r="O280" s="25" t="e">
        <f t="shared" si="162"/>
        <v>#VALUE!</v>
      </c>
      <c r="P280" s="25" t="e">
        <f t="shared" si="162"/>
        <v>#VALUE!</v>
      </c>
      <c r="Q280" s="25" t="e">
        <f t="shared" si="162"/>
        <v>#VALUE!</v>
      </c>
      <c r="R280" s="25" t="e">
        <f t="shared" si="162"/>
        <v>#VALUE!</v>
      </c>
      <c r="S280" s="25" t="e">
        <f t="shared" si="162"/>
        <v>#VALUE!</v>
      </c>
      <c r="T280" s="25" t="e">
        <f t="shared" si="162"/>
        <v>#VALUE!</v>
      </c>
      <c r="U280" s="25" t="e">
        <f t="shared" si="162"/>
        <v>#VALUE!</v>
      </c>
      <c r="V280" s="25" t="e">
        <f t="shared" si="162"/>
        <v>#VALUE!</v>
      </c>
      <c r="W280" s="25" t="e">
        <f t="shared" si="162"/>
        <v>#VALUE!</v>
      </c>
      <c r="X280" s="25" t="e">
        <f t="shared" si="162"/>
        <v>#VALUE!</v>
      </c>
      <c r="Y280" s="25" t="e">
        <f t="shared" si="162"/>
        <v>#VALUE!</v>
      </c>
      <c r="Z280" s="25" t="e">
        <f t="shared" si="162"/>
        <v>#VALUE!</v>
      </c>
      <c r="AA280" s="25" t="e">
        <f t="shared" si="162"/>
        <v>#VALUE!</v>
      </c>
      <c r="AB280" s="25" t="e">
        <f t="shared" si="162"/>
        <v>#VALUE!</v>
      </c>
      <c r="AC280" s="25" t="e">
        <f t="shared" si="162"/>
        <v>#VALUE!</v>
      </c>
      <c r="AD280" s="25" t="e">
        <f t="shared" si="162"/>
        <v>#VALUE!</v>
      </c>
      <c r="AE280" s="25" t="e">
        <f t="shared" si="162"/>
        <v>#VALUE!</v>
      </c>
      <c r="AF280" s="25" t="e">
        <f t="shared" si="162"/>
        <v>#VALUE!</v>
      </c>
      <c r="AG280" s="25" t="e">
        <f t="shared" si="162"/>
        <v>#VALUE!</v>
      </c>
      <c r="AH280" s="99" t="s">
        <v>34</v>
      </c>
      <c r="AI280" s="110">
        <f t="shared" si="160"/>
        <v>0</v>
      </c>
      <c r="AJ280" s="113"/>
    </row>
    <row r="281" spans="2:38" hidden="1">
      <c r="B281" s="13" t="s">
        <v>38</v>
      </c>
      <c r="C281" s="26" t="e">
        <f t="shared" ref="C281:AG281" si="163">IF(AND(DAY(C270)&gt;=8,DAY(C270)&lt;=14,C271="土",OR(C276="休",C276="雨")),1,0)</f>
        <v>#VALUE!</v>
      </c>
      <c r="D281" s="26" t="e">
        <f t="shared" si="163"/>
        <v>#VALUE!</v>
      </c>
      <c r="E281" s="26" t="e">
        <f t="shared" si="163"/>
        <v>#VALUE!</v>
      </c>
      <c r="F281" s="26" t="e">
        <f t="shared" si="163"/>
        <v>#VALUE!</v>
      </c>
      <c r="G281" s="26" t="e">
        <f t="shared" si="163"/>
        <v>#VALUE!</v>
      </c>
      <c r="H281" s="26" t="e">
        <f t="shared" si="163"/>
        <v>#VALUE!</v>
      </c>
      <c r="I281" s="26" t="e">
        <f t="shared" si="163"/>
        <v>#VALUE!</v>
      </c>
      <c r="J281" s="26" t="e">
        <f t="shared" si="163"/>
        <v>#VALUE!</v>
      </c>
      <c r="K281" s="26" t="e">
        <f t="shared" si="163"/>
        <v>#VALUE!</v>
      </c>
      <c r="L281" s="26" t="e">
        <f t="shared" si="163"/>
        <v>#VALUE!</v>
      </c>
      <c r="M281" s="26" t="e">
        <f t="shared" si="163"/>
        <v>#VALUE!</v>
      </c>
      <c r="N281" s="26" t="e">
        <f t="shared" si="163"/>
        <v>#VALUE!</v>
      </c>
      <c r="O281" s="26" t="e">
        <f t="shared" si="163"/>
        <v>#VALUE!</v>
      </c>
      <c r="P281" s="26" t="e">
        <f t="shared" si="163"/>
        <v>#VALUE!</v>
      </c>
      <c r="Q281" s="26" t="e">
        <f t="shared" si="163"/>
        <v>#VALUE!</v>
      </c>
      <c r="R281" s="26" t="e">
        <f t="shared" si="163"/>
        <v>#VALUE!</v>
      </c>
      <c r="S281" s="26" t="e">
        <f t="shared" si="163"/>
        <v>#VALUE!</v>
      </c>
      <c r="T281" s="26" t="e">
        <f t="shared" si="163"/>
        <v>#VALUE!</v>
      </c>
      <c r="U281" s="26" t="e">
        <f t="shared" si="163"/>
        <v>#VALUE!</v>
      </c>
      <c r="V281" s="26" t="e">
        <f t="shared" si="163"/>
        <v>#VALUE!</v>
      </c>
      <c r="W281" s="26" t="e">
        <f t="shared" si="163"/>
        <v>#VALUE!</v>
      </c>
      <c r="X281" s="26" t="e">
        <f t="shared" si="163"/>
        <v>#VALUE!</v>
      </c>
      <c r="Y281" s="26" t="e">
        <f t="shared" si="163"/>
        <v>#VALUE!</v>
      </c>
      <c r="Z281" s="26" t="e">
        <f t="shared" si="163"/>
        <v>#VALUE!</v>
      </c>
      <c r="AA281" s="26" t="e">
        <f t="shared" si="163"/>
        <v>#VALUE!</v>
      </c>
      <c r="AB281" s="26" t="e">
        <f t="shared" si="163"/>
        <v>#VALUE!</v>
      </c>
      <c r="AC281" s="26" t="e">
        <f t="shared" si="163"/>
        <v>#VALUE!</v>
      </c>
      <c r="AD281" s="26" t="e">
        <f t="shared" si="163"/>
        <v>#VALUE!</v>
      </c>
      <c r="AE281" s="26" t="e">
        <f t="shared" si="163"/>
        <v>#VALUE!</v>
      </c>
      <c r="AF281" s="26" t="e">
        <f t="shared" si="163"/>
        <v>#VALUE!</v>
      </c>
      <c r="AG281" s="26" t="e">
        <f t="shared" si="163"/>
        <v>#VALUE!</v>
      </c>
      <c r="AH281" s="99" t="s">
        <v>35</v>
      </c>
      <c r="AI281" s="110">
        <f t="shared" si="160"/>
        <v>0</v>
      </c>
      <c r="AJ281" s="113"/>
    </row>
    <row r="282" spans="2:38" hidden="1">
      <c r="B282" s="13" t="s">
        <v>33</v>
      </c>
      <c r="C282" s="25" t="e">
        <f t="shared" ref="C282:AG282" si="164">IF(AND(DAY(C270)&gt;=22,DAY(C270)&lt;=28,C271="日"),1,0)</f>
        <v>#VALUE!</v>
      </c>
      <c r="D282" s="25" t="e">
        <f t="shared" si="164"/>
        <v>#VALUE!</v>
      </c>
      <c r="E282" s="25" t="e">
        <f t="shared" si="164"/>
        <v>#VALUE!</v>
      </c>
      <c r="F282" s="25" t="e">
        <f t="shared" si="164"/>
        <v>#VALUE!</v>
      </c>
      <c r="G282" s="25" t="e">
        <f t="shared" si="164"/>
        <v>#VALUE!</v>
      </c>
      <c r="H282" s="25" t="e">
        <f t="shared" si="164"/>
        <v>#VALUE!</v>
      </c>
      <c r="I282" s="25" t="e">
        <f t="shared" si="164"/>
        <v>#VALUE!</v>
      </c>
      <c r="J282" s="25" t="e">
        <f t="shared" si="164"/>
        <v>#VALUE!</v>
      </c>
      <c r="K282" s="25" t="e">
        <f t="shared" si="164"/>
        <v>#VALUE!</v>
      </c>
      <c r="L282" s="25" t="e">
        <f t="shared" si="164"/>
        <v>#VALUE!</v>
      </c>
      <c r="M282" s="25" t="e">
        <f t="shared" si="164"/>
        <v>#VALUE!</v>
      </c>
      <c r="N282" s="25" t="e">
        <f t="shared" si="164"/>
        <v>#VALUE!</v>
      </c>
      <c r="O282" s="25" t="e">
        <f t="shared" si="164"/>
        <v>#VALUE!</v>
      </c>
      <c r="P282" s="25" t="e">
        <f t="shared" si="164"/>
        <v>#VALUE!</v>
      </c>
      <c r="Q282" s="25" t="e">
        <f t="shared" si="164"/>
        <v>#VALUE!</v>
      </c>
      <c r="R282" s="25" t="e">
        <f t="shared" si="164"/>
        <v>#VALUE!</v>
      </c>
      <c r="S282" s="25" t="e">
        <f t="shared" si="164"/>
        <v>#VALUE!</v>
      </c>
      <c r="T282" s="25" t="e">
        <f t="shared" si="164"/>
        <v>#VALUE!</v>
      </c>
      <c r="U282" s="25" t="e">
        <f t="shared" si="164"/>
        <v>#VALUE!</v>
      </c>
      <c r="V282" s="25" t="e">
        <f t="shared" si="164"/>
        <v>#VALUE!</v>
      </c>
      <c r="W282" s="25" t="e">
        <f t="shared" si="164"/>
        <v>#VALUE!</v>
      </c>
      <c r="X282" s="25" t="e">
        <f t="shared" si="164"/>
        <v>#VALUE!</v>
      </c>
      <c r="Y282" s="25" t="e">
        <f t="shared" si="164"/>
        <v>#VALUE!</v>
      </c>
      <c r="Z282" s="25" t="e">
        <f t="shared" si="164"/>
        <v>#VALUE!</v>
      </c>
      <c r="AA282" s="25" t="e">
        <f t="shared" si="164"/>
        <v>#VALUE!</v>
      </c>
      <c r="AB282" s="25" t="e">
        <f t="shared" si="164"/>
        <v>#VALUE!</v>
      </c>
      <c r="AC282" s="25" t="e">
        <f t="shared" si="164"/>
        <v>#VALUE!</v>
      </c>
      <c r="AD282" s="25" t="e">
        <f t="shared" si="164"/>
        <v>#VALUE!</v>
      </c>
      <c r="AE282" s="25" t="e">
        <f t="shared" si="164"/>
        <v>#VALUE!</v>
      </c>
      <c r="AF282" s="25" t="e">
        <f t="shared" si="164"/>
        <v>#VALUE!</v>
      </c>
      <c r="AG282" s="25" t="e">
        <f t="shared" si="164"/>
        <v>#VALUE!</v>
      </c>
      <c r="AH282" s="99" t="s">
        <v>34</v>
      </c>
      <c r="AI282" s="110">
        <f t="shared" si="160"/>
        <v>0</v>
      </c>
      <c r="AJ282" s="113"/>
    </row>
    <row r="283" spans="2:38" hidden="1">
      <c r="B283" s="13" t="s">
        <v>39</v>
      </c>
      <c r="C283" s="26" t="e">
        <f t="shared" ref="C283:AG283" si="165">IF(AND(DAY(C270)&gt;=22,DAY(C270)&lt;=28,C271="日",OR(C276="休",C276="雨")),1,0)</f>
        <v>#VALUE!</v>
      </c>
      <c r="D283" s="26" t="e">
        <f t="shared" si="165"/>
        <v>#VALUE!</v>
      </c>
      <c r="E283" s="26" t="e">
        <f t="shared" si="165"/>
        <v>#VALUE!</v>
      </c>
      <c r="F283" s="26" t="e">
        <f t="shared" si="165"/>
        <v>#VALUE!</v>
      </c>
      <c r="G283" s="26" t="e">
        <f t="shared" si="165"/>
        <v>#VALUE!</v>
      </c>
      <c r="H283" s="26" t="e">
        <f t="shared" si="165"/>
        <v>#VALUE!</v>
      </c>
      <c r="I283" s="26" t="e">
        <f t="shared" si="165"/>
        <v>#VALUE!</v>
      </c>
      <c r="J283" s="26" t="e">
        <f t="shared" si="165"/>
        <v>#VALUE!</v>
      </c>
      <c r="K283" s="26" t="e">
        <f t="shared" si="165"/>
        <v>#VALUE!</v>
      </c>
      <c r="L283" s="26" t="e">
        <f t="shared" si="165"/>
        <v>#VALUE!</v>
      </c>
      <c r="M283" s="26" t="e">
        <f t="shared" si="165"/>
        <v>#VALUE!</v>
      </c>
      <c r="N283" s="26" t="e">
        <f t="shared" si="165"/>
        <v>#VALUE!</v>
      </c>
      <c r="O283" s="26" t="e">
        <f t="shared" si="165"/>
        <v>#VALUE!</v>
      </c>
      <c r="P283" s="26" t="e">
        <f t="shared" si="165"/>
        <v>#VALUE!</v>
      </c>
      <c r="Q283" s="26" t="e">
        <f t="shared" si="165"/>
        <v>#VALUE!</v>
      </c>
      <c r="R283" s="26" t="e">
        <f t="shared" si="165"/>
        <v>#VALUE!</v>
      </c>
      <c r="S283" s="26" t="e">
        <f t="shared" si="165"/>
        <v>#VALUE!</v>
      </c>
      <c r="T283" s="26" t="e">
        <f t="shared" si="165"/>
        <v>#VALUE!</v>
      </c>
      <c r="U283" s="26" t="e">
        <f t="shared" si="165"/>
        <v>#VALUE!</v>
      </c>
      <c r="V283" s="26" t="e">
        <f t="shared" si="165"/>
        <v>#VALUE!</v>
      </c>
      <c r="W283" s="26" t="e">
        <f t="shared" si="165"/>
        <v>#VALUE!</v>
      </c>
      <c r="X283" s="26" t="e">
        <f t="shared" si="165"/>
        <v>#VALUE!</v>
      </c>
      <c r="Y283" s="26" t="e">
        <f t="shared" si="165"/>
        <v>#VALUE!</v>
      </c>
      <c r="Z283" s="26" t="e">
        <f t="shared" si="165"/>
        <v>#VALUE!</v>
      </c>
      <c r="AA283" s="26" t="e">
        <f t="shared" si="165"/>
        <v>#VALUE!</v>
      </c>
      <c r="AB283" s="26" t="e">
        <f t="shared" si="165"/>
        <v>#VALUE!</v>
      </c>
      <c r="AC283" s="26" t="e">
        <f t="shared" si="165"/>
        <v>#VALUE!</v>
      </c>
      <c r="AD283" s="26" t="e">
        <f t="shared" si="165"/>
        <v>#VALUE!</v>
      </c>
      <c r="AE283" s="26" t="e">
        <f t="shared" si="165"/>
        <v>#VALUE!</v>
      </c>
      <c r="AF283" s="26" t="e">
        <f t="shared" si="165"/>
        <v>#VALUE!</v>
      </c>
      <c r="AG283" s="26" t="e">
        <f t="shared" si="165"/>
        <v>#VALUE!</v>
      </c>
      <c r="AH283" s="99" t="s">
        <v>35</v>
      </c>
      <c r="AI283" s="110">
        <f t="shared" si="160"/>
        <v>0</v>
      </c>
      <c r="AJ283" s="113"/>
    </row>
    <row r="284" spans="2:38" hidden="1">
      <c r="B284" s="13" t="s">
        <v>40</v>
      </c>
      <c r="C284" s="25" t="e">
        <f t="shared" ref="C284:AG284" si="166">IF(AND(DAY(C270)&gt;=8,DAY(C270)&lt;=14,C271="日"),1,0)</f>
        <v>#VALUE!</v>
      </c>
      <c r="D284" s="25" t="e">
        <f t="shared" si="166"/>
        <v>#VALUE!</v>
      </c>
      <c r="E284" s="25" t="e">
        <f t="shared" si="166"/>
        <v>#VALUE!</v>
      </c>
      <c r="F284" s="25" t="e">
        <f t="shared" si="166"/>
        <v>#VALUE!</v>
      </c>
      <c r="G284" s="25" t="e">
        <f t="shared" si="166"/>
        <v>#VALUE!</v>
      </c>
      <c r="H284" s="25" t="e">
        <f t="shared" si="166"/>
        <v>#VALUE!</v>
      </c>
      <c r="I284" s="25" t="e">
        <f t="shared" si="166"/>
        <v>#VALUE!</v>
      </c>
      <c r="J284" s="25" t="e">
        <f t="shared" si="166"/>
        <v>#VALUE!</v>
      </c>
      <c r="K284" s="25" t="e">
        <f t="shared" si="166"/>
        <v>#VALUE!</v>
      </c>
      <c r="L284" s="25" t="e">
        <f t="shared" si="166"/>
        <v>#VALUE!</v>
      </c>
      <c r="M284" s="25" t="e">
        <f t="shared" si="166"/>
        <v>#VALUE!</v>
      </c>
      <c r="N284" s="25" t="e">
        <f t="shared" si="166"/>
        <v>#VALUE!</v>
      </c>
      <c r="O284" s="25" t="e">
        <f t="shared" si="166"/>
        <v>#VALUE!</v>
      </c>
      <c r="P284" s="25" t="e">
        <f t="shared" si="166"/>
        <v>#VALUE!</v>
      </c>
      <c r="Q284" s="25" t="e">
        <f t="shared" si="166"/>
        <v>#VALUE!</v>
      </c>
      <c r="R284" s="25" t="e">
        <f t="shared" si="166"/>
        <v>#VALUE!</v>
      </c>
      <c r="S284" s="25" t="e">
        <f t="shared" si="166"/>
        <v>#VALUE!</v>
      </c>
      <c r="T284" s="25" t="e">
        <f t="shared" si="166"/>
        <v>#VALUE!</v>
      </c>
      <c r="U284" s="25" t="e">
        <f t="shared" si="166"/>
        <v>#VALUE!</v>
      </c>
      <c r="V284" s="25" t="e">
        <f t="shared" si="166"/>
        <v>#VALUE!</v>
      </c>
      <c r="W284" s="25" t="e">
        <f t="shared" si="166"/>
        <v>#VALUE!</v>
      </c>
      <c r="X284" s="25" t="e">
        <f t="shared" si="166"/>
        <v>#VALUE!</v>
      </c>
      <c r="Y284" s="25" t="e">
        <f t="shared" si="166"/>
        <v>#VALUE!</v>
      </c>
      <c r="Z284" s="25" t="e">
        <f t="shared" si="166"/>
        <v>#VALUE!</v>
      </c>
      <c r="AA284" s="25" t="e">
        <f t="shared" si="166"/>
        <v>#VALUE!</v>
      </c>
      <c r="AB284" s="25" t="e">
        <f t="shared" si="166"/>
        <v>#VALUE!</v>
      </c>
      <c r="AC284" s="25" t="e">
        <f t="shared" si="166"/>
        <v>#VALUE!</v>
      </c>
      <c r="AD284" s="25" t="e">
        <f t="shared" si="166"/>
        <v>#VALUE!</v>
      </c>
      <c r="AE284" s="25" t="e">
        <f t="shared" si="166"/>
        <v>#VALUE!</v>
      </c>
      <c r="AF284" s="25" t="e">
        <f t="shared" si="166"/>
        <v>#VALUE!</v>
      </c>
      <c r="AG284" s="25" t="e">
        <f t="shared" si="166"/>
        <v>#VALUE!</v>
      </c>
      <c r="AH284" s="99" t="s">
        <v>34</v>
      </c>
      <c r="AI284" s="110">
        <f t="shared" si="160"/>
        <v>0</v>
      </c>
      <c r="AJ284" s="113"/>
    </row>
    <row r="285" spans="2:38" hidden="1">
      <c r="B285" s="13" t="s">
        <v>41</v>
      </c>
      <c r="C285" s="26" t="e">
        <f t="shared" ref="C285:AG285" si="167">IF(AND(DAY(C270)&gt;=8,DAY(C270)&lt;=14,C271="日",OR(C276="休",C276="雨")),1,0)</f>
        <v>#VALUE!</v>
      </c>
      <c r="D285" s="26" t="e">
        <f t="shared" si="167"/>
        <v>#VALUE!</v>
      </c>
      <c r="E285" s="26" t="e">
        <f t="shared" si="167"/>
        <v>#VALUE!</v>
      </c>
      <c r="F285" s="26" t="e">
        <f t="shared" si="167"/>
        <v>#VALUE!</v>
      </c>
      <c r="G285" s="26" t="e">
        <f t="shared" si="167"/>
        <v>#VALUE!</v>
      </c>
      <c r="H285" s="26" t="e">
        <f t="shared" si="167"/>
        <v>#VALUE!</v>
      </c>
      <c r="I285" s="26" t="e">
        <f t="shared" si="167"/>
        <v>#VALUE!</v>
      </c>
      <c r="J285" s="26" t="e">
        <f t="shared" si="167"/>
        <v>#VALUE!</v>
      </c>
      <c r="K285" s="26" t="e">
        <f t="shared" si="167"/>
        <v>#VALUE!</v>
      </c>
      <c r="L285" s="26" t="e">
        <f t="shared" si="167"/>
        <v>#VALUE!</v>
      </c>
      <c r="M285" s="26" t="e">
        <f t="shared" si="167"/>
        <v>#VALUE!</v>
      </c>
      <c r="N285" s="26" t="e">
        <f t="shared" si="167"/>
        <v>#VALUE!</v>
      </c>
      <c r="O285" s="26" t="e">
        <f t="shared" si="167"/>
        <v>#VALUE!</v>
      </c>
      <c r="P285" s="26" t="e">
        <f t="shared" si="167"/>
        <v>#VALUE!</v>
      </c>
      <c r="Q285" s="26" t="e">
        <f t="shared" si="167"/>
        <v>#VALUE!</v>
      </c>
      <c r="R285" s="26" t="e">
        <f t="shared" si="167"/>
        <v>#VALUE!</v>
      </c>
      <c r="S285" s="26" t="e">
        <f t="shared" si="167"/>
        <v>#VALUE!</v>
      </c>
      <c r="T285" s="26" t="e">
        <f t="shared" si="167"/>
        <v>#VALUE!</v>
      </c>
      <c r="U285" s="26" t="e">
        <f t="shared" si="167"/>
        <v>#VALUE!</v>
      </c>
      <c r="V285" s="26" t="e">
        <f t="shared" si="167"/>
        <v>#VALUE!</v>
      </c>
      <c r="W285" s="26" t="e">
        <f t="shared" si="167"/>
        <v>#VALUE!</v>
      </c>
      <c r="X285" s="26" t="e">
        <f t="shared" si="167"/>
        <v>#VALUE!</v>
      </c>
      <c r="Y285" s="26" t="e">
        <f t="shared" si="167"/>
        <v>#VALUE!</v>
      </c>
      <c r="Z285" s="26" t="e">
        <f t="shared" si="167"/>
        <v>#VALUE!</v>
      </c>
      <c r="AA285" s="26" t="e">
        <f t="shared" si="167"/>
        <v>#VALUE!</v>
      </c>
      <c r="AB285" s="26" t="e">
        <f t="shared" si="167"/>
        <v>#VALUE!</v>
      </c>
      <c r="AC285" s="26" t="e">
        <f t="shared" si="167"/>
        <v>#VALUE!</v>
      </c>
      <c r="AD285" s="26" t="e">
        <f t="shared" si="167"/>
        <v>#VALUE!</v>
      </c>
      <c r="AE285" s="26" t="e">
        <f t="shared" si="167"/>
        <v>#VALUE!</v>
      </c>
      <c r="AF285" s="26" t="e">
        <f t="shared" si="167"/>
        <v>#VALUE!</v>
      </c>
      <c r="AG285" s="26" t="e">
        <f t="shared" si="167"/>
        <v>#VALUE!</v>
      </c>
      <c r="AH285" s="99" t="s">
        <v>35</v>
      </c>
      <c r="AI285" s="110">
        <f t="shared" si="160"/>
        <v>0</v>
      </c>
      <c r="AJ285" s="113"/>
    </row>
    <row r="287" spans="2:38">
      <c r="C287" s="2" t="e">
        <f>YEAR(C290)</f>
        <v>#VALUE!</v>
      </c>
      <c r="D287" s="2" t="e">
        <f>MONTH(C290)</f>
        <v>#VALUE!</v>
      </c>
    </row>
    <row r="288" spans="2:38">
      <c r="B288" s="14" t="s">
        <v>1</v>
      </c>
      <c r="C288" s="28" t="e">
        <f>C290</f>
        <v>#VALUE!</v>
      </c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03"/>
    </row>
    <row r="289" spans="2:38" hidden="1">
      <c r="B289" s="15"/>
      <c r="C289" s="29" t="e">
        <f>DATE($C287,$D287,1)</f>
        <v>#VALUE!</v>
      </c>
      <c r="D289" s="29" t="e">
        <f t="shared" ref="D289:AG289" si="168">C289+1</f>
        <v>#VALUE!</v>
      </c>
      <c r="E289" s="29" t="e">
        <f t="shared" si="168"/>
        <v>#VALUE!</v>
      </c>
      <c r="F289" s="29" t="e">
        <f t="shared" si="168"/>
        <v>#VALUE!</v>
      </c>
      <c r="G289" s="29" t="e">
        <f t="shared" si="168"/>
        <v>#VALUE!</v>
      </c>
      <c r="H289" s="29" t="e">
        <f t="shared" si="168"/>
        <v>#VALUE!</v>
      </c>
      <c r="I289" s="29" t="e">
        <f t="shared" si="168"/>
        <v>#VALUE!</v>
      </c>
      <c r="J289" s="29" t="e">
        <f t="shared" si="168"/>
        <v>#VALUE!</v>
      </c>
      <c r="K289" s="29" t="e">
        <f t="shared" si="168"/>
        <v>#VALUE!</v>
      </c>
      <c r="L289" s="29" t="e">
        <f t="shared" si="168"/>
        <v>#VALUE!</v>
      </c>
      <c r="M289" s="29" t="e">
        <f t="shared" si="168"/>
        <v>#VALUE!</v>
      </c>
      <c r="N289" s="29" t="e">
        <f t="shared" si="168"/>
        <v>#VALUE!</v>
      </c>
      <c r="O289" s="29" t="e">
        <f t="shared" si="168"/>
        <v>#VALUE!</v>
      </c>
      <c r="P289" s="29" t="e">
        <f t="shared" si="168"/>
        <v>#VALUE!</v>
      </c>
      <c r="Q289" s="29" t="e">
        <f t="shared" si="168"/>
        <v>#VALUE!</v>
      </c>
      <c r="R289" s="29" t="e">
        <f t="shared" si="168"/>
        <v>#VALUE!</v>
      </c>
      <c r="S289" s="29" t="e">
        <f t="shared" si="168"/>
        <v>#VALUE!</v>
      </c>
      <c r="T289" s="29" t="e">
        <f t="shared" si="168"/>
        <v>#VALUE!</v>
      </c>
      <c r="U289" s="29" t="e">
        <f t="shared" si="168"/>
        <v>#VALUE!</v>
      </c>
      <c r="V289" s="29" t="e">
        <f t="shared" si="168"/>
        <v>#VALUE!</v>
      </c>
      <c r="W289" s="29" t="e">
        <f t="shared" si="168"/>
        <v>#VALUE!</v>
      </c>
      <c r="X289" s="29" t="e">
        <f t="shared" si="168"/>
        <v>#VALUE!</v>
      </c>
      <c r="Y289" s="29" t="e">
        <f t="shared" si="168"/>
        <v>#VALUE!</v>
      </c>
      <c r="Z289" s="29" t="e">
        <f t="shared" si="168"/>
        <v>#VALUE!</v>
      </c>
      <c r="AA289" s="29" t="e">
        <f t="shared" si="168"/>
        <v>#VALUE!</v>
      </c>
      <c r="AB289" s="29" t="e">
        <f t="shared" si="168"/>
        <v>#VALUE!</v>
      </c>
      <c r="AC289" s="29" t="e">
        <f t="shared" si="168"/>
        <v>#VALUE!</v>
      </c>
      <c r="AD289" s="29" t="e">
        <f t="shared" si="168"/>
        <v>#VALUE!</v>
      </c>
      <c r="AE289" s="29" t="e">
        <f t="shared" si="168"/>
        <v>#VALUE!</v>
      </c>
      <c r="AF289" s="29" t="e">
        <f t="shared" si="168"/>
        <v>#VALUE!</v>
      </c>
      <c r="AG289" s="29" t="e">
        <f t="shared" si="168"/>
        <v>#VALUE!</v>
      </c>
      <c r="AH289" s="100"/>
      <c r="AI289" s="111"/>
    </row>
    <row r="290" spans="2:38">
      <c r="B290" s="16" t="s">
        <v>24</v>
      </c>
      <c r="C290" s="30" t="e">
        <f>IF(EDATE(C269,1)&gt;$G$5,"",EDATE(C269,1))</f>
        <v>#VALUE!</v>
      </c>
      <c r="D290" s="29" t="e">
        <f t="shared" ref="D290:AG290" si="169">IF(D289&gt;$G$5,"",IF(C290=EOMONTH(DATE($C287,$D287,1),0),"",IF(C290="","",C290+1)))</f>
        <v>#VALUE!</v>
      </c>
      <c r="E290" s="29" t="e">
        <f t="shared" si="169"/>
        <v>#VALUE!</v>
      </c>
      <c r="F290" s="29" t="e">
        <f t="shared" si="169"/>
        <v>#VALUE!</v>
      </c>
      <c r="G290" s="29" t="e">
        <f t="shared" si="169"/>
        <v>#VALUE!</v>
      </c>
      <c r="H290" s="29" t="e">
        <f t="shared" si="169"/>
        <v>#VALUE!</v>
      </c>
      <c r="I290" s="29" t="e">
        <f t="shared" si="169"/>
        <v>#VALUE!</v>
      </c>
      <c r="J290" s="29" t="e">
        <f t="shared" si="169"/>
        <v>#VALUE!</v>
      </c>
      <c r="K290" s="29" t="e">
        <f t="shared" si="169"/>
        <v>#VALUE!</v>
      </c>
      <c r="L290" s="29" t="e">
        <f t="shared" si="169"/>
        <v>#VALUE!</v>
      </c>
      <c r="M290" s="29" t="e">
        <f t="shared" si="169"/>
        <v>#VALUE!</v>
      </c>
      <c r="N290" s="29" t="e">
        <f t="shared" si="169"/>
        <v>#VALUE!</v>
      </c>
      <c r="O290" s="29" t="e">
        <f t="shared" si="169"/>
        <v>#VALUE!</v>
      </c>
      <c r="P290" s="29" t="e">
        <f t="shared" si="169"/>
        <v>#VALUE!</v>
      </c>
      <c r="Q290" s="29" t="e">
        <f t="shared" si="169"/>
        <v>#VALUE!</v>
      </c>
      <c r="R290" s="29" t="e">
        <f t="shared" si="169"/>
        <v>#VALUE!</v>
      </c>
      <c r="S290" s="29" t="e">
        <f t="shared" si="169"/>
        <v>#VALUE!</v>
      </c>
      <c r="T290" s="29" t="e">
        <f t="shared" si="169"/>
        <v>#VALUE!</v>
      </c>
      <c r="U290" s="29" t="e">
        <f t="shared" si="169"/>
        <v>#VALUE!</v>
      </c>
      <c r="V290" s="29" t="e">
        <f t="shared" si="169"/>
        <v>#VALUE!</v>
      </c>
      <c r="W290" s="29" t="e">
        <f t="shared" si="169"/>
        <v>#VALUE!</v>
      </c>
      <c r="X290" s="29" t="e">
        <f t="shared" si="169"/>
        <v>#VALUE!</v>
      </c>
      <c r="Y290" s="29" t="e">
        <f t="shared" si="169"/>
        <v>#VALUE!</v>
      </c>
      <c r="Z290" s="29" t="e">
        <f t="shared" si="169"/>
        <v>#VALUE!</v>
      </c>
      <c r="AA290" s="29" t="e">
        <f t="shared" si="169"/>
        <v>#VALUE!</v>
      </c>
      <c r="AB290" s="29" t="e">
        <f t="shared" si="169"/>
        <v>#VALUE!</v>
      </c>
      <c r="AC290" s="29" t="e">
        <f t="shared" si="169"/>
        <v>#VALUE!</v>
      </c>
      <c r="AD290" s="29" t="e">
        <f t="shared" si="169"/>
        <v>#VALUE!</v>
      </c>
      <c r="AE290" s="29" t="e">
        <f t="shared" si="169"/>
        <v>#VALUE!</v>
      </c>
      <c r="AF290" s="29" t="e">
        <f t="shared" si="169"/>
        <v>#VALUE!</v>
      </c>
      <c r="AG290" s="29" t="e">
        <f t="shared" si="169"/>
        <v>#VALUE!</v>
      </c>
      <c r="AH290" s="95" t="s">
        <v>25</v>
      </c>
      <c r="AI290" s="105">
        <f>+COUNTIFS(C291:AG291,"土",C292:AG292,"")+COUNTIFS(C291:AG291,"日",C292:AG292,"")</f>
        <v>0</v>
      </c>
    </row>
    <row r="291" spans="2:38">
      <c r="B291" s="7" t="s">
        <v>26</v>
      </c>
      <c r="C291" s="20" t="str">
        <f t="shared" ref="C291:AG291" si="170">IFERROR(TEXT(WEEKDAY(+C290),"aaa"),"")</f>
        <v/>
      </c>
      <c r="D291" s="20" t="str">
        <f t="shared" si="170"/>
        <v/>
      </c>
      <c r="E291" s="20" t="str">
        <f t="shared" si="170"/>
        <v/>
      </c>
      <c r="F291" s="20" t="str">
        <f t="shared" si="170"/>
        <v/>
      </c>
      <c r="G291" s="20" t="str">
        <f t="shared" si="170"/>
        <v/>
      </c>
      <c r="H291" s="20" t="str">
        <f t="shared" si="170"/>
        <v/>
      </c>
      <c r="I291" s="20" t="str">
        <f t="shared" si="170"/>
        <v/>
      </c>
      <c r="J291" s="20" t="str">
        <f t="shared" si="170"/>
        <v/>
      </c>
      <c r="K291" s="20" t="str">
        <f t="shared" si="170"/>
        <v/>
      </c>
      <c r="L291" s="20" t="str">
        <f t="shared" si="170"/>
        <v/>
      </c>
      <c r="M291" s="20" t="str">
        <f t="shared" si="170"/>
        <v/>
      </c>
      <c r="N291" s="20" t="str">
        <f t="shared" si="170"/>
        <v/>
      </c>
      <c r="O291" s="20" t="str">
        <f t="shared" si="170"/>
        <v/>
      </c>
      <c r="P291" s="20" t="str">
        <f t="shared" si="170"/>
        <v/>
      </c>
      <c r="Q291" s="20" t="str">
        <f t="shared" si="170"/>
        <v/>
      </c>
      <c r="R291" s="20" t="str">
        <f t="shared" si="170"/>
        <v/>
      </c>
      <c r="S291" s="20" t="str">
        <f t="shared" si="170"/>
        <v/>
      </c>
      <c r="T291" s="20" t="str">
        <f t="shared" si="170"/>
        <v/>
      </c>
      <c r="U291" s="20" t="str">
        <f t="shared" si="170"/>
        <v/>
      </c>
      <c r="V291" s="20" t="str">
        <f t="shared" si="170"/>
        <v/>
      </c>
      <c r="W291" s="20" t="str">
        <f t="shared" si="170"/>
        <v/>
      </c>
      <c r="X291" s="20" t="str">
        <f t="shared" si="170"/>
        <v/>
      </c>
      <c r="Y291" s="20" t="str">
        <f t="shared" si="170"/>
        <v/>
      </c>
      <c r="Z291" s="20" t="str">
        <f t="shared" si="170"/>
        <v/>
      </c>
      <c r="AA291" s="20" t="str">
        <f t="shared" si="170"/>
        <v/>
      </c>
      <c r="AB291" s="20" t="str">
        <f t="shared" si="170"/>
        <v/>
      </c>
      <c r="AC291" s="20" t="str">
        <f t="shared" si="170"/>
        <v/>
      </c>
      <c r="AD291" s="20" t="str">
        <f t="shared" si="170"/>
        <v/>
      </c>
      <c r="AE291" s="20" t="str">
        <f t="shared" si="170"/>
        <v/>
      </c>
      <c r="AF291" s="20" t="str">
        <f t="shared" si="170"/>
        <v/>
      </c>
      <c r="AG291" s="20" t="str">
        <f t="shared" si="170"/>
        <v/>
      </c>
      <c r="AH291" s="95" t="s">
        <v>12</v>
      </c>
      <c r="AI291" s="105">
        <f>+COUNTIF(C292:AG292,"夏休")+COUNTIF(C292:AG292,"冬休")+COUNTIF(C292:AG292,"中止")</f>
        <v>0</v>
      </c>
    </row>
    <row r="292" spans="2:38" ht="13.5" customHeight="1">
      <c r="B292" s="8" t="s">
        <v>27</v>
      </c>
      <c r="C292" s="21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F292" s="39"/>
      <c r="AG292" s="88"/>
      <c r="AH292" s="96" t="s">
        <v>4</v>
      </c>
      <c r="AI292" s="106">
        <f>COUNT(C290:AG290)-AI291</f>
        <v>0</v>
      </c>
    </row>
    <row r="293" spans="2:38" ht="13.5" customHeight="1">
      <c r="B293" s="9"/>
      <c r="C293" s="21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88"/>
      <c r="AH293" s="96" t="s">
        <v>29</v>
      </c>
      <c r="AI293" s="106">
        <f>+COUNTIF(C294:AG295,"休")</f>
        <v>0</v>
      </c>
      <c r="AJ293" s="113" t="e">
        <f>IF(AI294&gt;0.285,"",IF(AI293&lt;AI290,"←計画日数が足りません",""))</f>
        <v>#DIV/0!</v>
      </c>
    </row>
    <row r="294" spans="2:38" ht="13.5" customHeight="1">
      <c r="B294" s="10" t="s">
        <v>2</v>
      </c>
      <c r="C294" s="22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89"/>
      <c r="AH294" s="96" t="s">
        <v>30</v>
      </c>
      <c r="AI294" s="107" t="e">
        <f>+AI293/AI292</f>
        <v>#DIV/0!</v>
      </c>
    </row>
    <row r="295" spans="2:38">
      <c r="B295" s="10"/>
      <c r="C295" s="22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89"/>
      <c r="AH295" s="96" t="s">
        <v>7</v>
      </c>
      <c r="AI295" s="106">
        <f>+COUNTA(C296:AG297)</f>
        <v>0</v>
      </c>
    </row>
    <row r="296" spans="2:38">
      <c r="B296" s="11" t="s">
        <v>17</v>
      </c>
      <c r="C296" s="23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90"/>
      <c r="AH296" s="97" t="s">
        <v>31</v>
      </c>
      <c r="AI296" s="108" t="e">
        <f>+AI295/AI292</f>
        <v>#DIV/0!</v>
      </c>
      <c r="AL296" s="2">
        <f>+COUNTIF(C294:AG295,"休")</f>
        <v>0</v>
      </c>
    </row>
    <row r="297" spans="2:38">
      <c r="B297" s="12"/>
      <c r="C297" s="24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91"/>
      <c r="AH297" s="98" t="s">
        <v>6</v>
      </c>
      <c r="AI297" s="109" t="str">
        <f>IF(7&gt;AI292,"対象外",IF(OR(AI295&gt;=AI290,AI296&gt;=0.285),"OK","NG"))</f>
        <v>対象外</v>
      </c>
      <c r="AJ297" s="113" t="str">
        <f>IF(AI297="対象外","←７日間に満たない期間は達成判定の対象外",IF(AI297="NG","←月単位未達成","←月単位達成"))</f>
        <v>←７日間に満たない期間は達成判定の対象外</v>
      </c>
      <c r="AL297" s="114" t="str">
        <f>IF(7&gt;AI292,"対象外",IF(AL296&gt;=AI290,"OK","NG"))</f>
        <v>対象外</v>
      </c>
    </row>
    <row r="298" spans="2:38" hidden="1">
      <c r="B298" s="13" t="s">
        <v>32</v>
      </c>
      <c r="C298" s="25" t="e">
        <f t="shared" ref="C298:AG298" si="171">IF(AND(DAY(C290)&gt;=22,DAY(C290)&lt;=28,C291="土"),1,0)</f>
        <v>#VALUE!</v>
      </c>
      <c r="D298" s="25" t="e">
        <f t="shared" si="171"/>
        <v>#VALUE!</v>
      </c>
      <c r="E298" s="25" t="e">
        <f t="shared" si="171"/>
        <v>#VALUE!</v>
      </c>
      <c r="F298" s="25" t="e">
        <f t="shared" si="171"/>
        <v>#VALUE!</v>
      </c>
      <c r="G298" s="25" t="e">
        <f t="shared" si="171"/>
        <v>#VALUE!</v>
      </c>
      <c r="H298" s="25" t="e">
        <f t="shared" si="171"/>
        <v>#VALUE!</v>
      </c>
      <c r="I298" s="25" t="e">
        <f t="shared" si="171"/>
        <v>#VALUE!</v>
      </c>
      <c r="J298" s="25" t="e">
        <f t="shared" si="171"/>
        <v>#VALUE!</v>
      </c>
      <c r="K298" s="25" t="e">
        <f t="shared" si="171"/>
        <v>#VALUE!</v>
      </c>
      <c r="L298" s="25" t="e">
        <f t="shared" si="171"/>
        <v>#VALUE!</v>
      </c>
      <c r="M298" s="25" t="e">
        <f t="shared" si="171"/>
        <v>#VALUE!</v>
      </c>
      <c r="N298" s="25" t="e">
        <f t="shared" si="171"/>
        <v>#VALUE!</v>
      </c>
      <c r="O298" s="25" t="e">
        <f t="shared" si="171"/>
        <v>#VALUE!</v>
      </c>
      <c r="P298" s="25" t="e">
        <f t="shared" si="171"/>
        <v>#VALUE!</v>
      </c>
      <c r="Q298" s="25" t="e">
        <f t="shared" si="171"/>
        <v>#VALUE!</v>
      </c>
      <c r="R298" s="25" t="e">
        <f t="shared" si="171"/>
        <v>#VALUE!</v>
      </c>
      <c r="S298" s="25" t="e">
        <f t="shared" si="171"/>
        <v>#VALUE!</v>
      </c>
      <c r="T298" s="25" t="e">
        <f t="shared" si="171"/>
        <v>#VALUE!</v>
      </c>
      <c r="U298" s="25" t="e">
        <f t="shared" si="171"/>
        <v>#VALUE!</v>
      </c>
      <c r="V298" s="25" t="e">
        <f t="shared" si="171"/>
        <v>#VALUE!</v>
      </c>
      <c r="W298" s="25" t="e">
        <f t="shared" si="171"/>
        <v>#VALUE!</v>
      </c>
      <c r="X298" s="25" t="e">
        <f t="shared" si="171"/>
        <v>#VALUE!</v>
      </c>
      <c r="Y298" s="25" t="e">
        <f t="shared" si="171"/>
        <v>#VALUE!</v>
      </c>
      <c r="Z298" s="25" t="e">
        <f t="shared" si="171"/>
        <v>#VALUE!</v>
      </c>
      <c r="AA298" s="25" t="e">
        <f t="shared" si="171"/>
        <v>#VALUE!</v>
      </c>
      <c r="AB298" s="25" t="e">
        <f t="shared" si="171"/>
        <v>#VALUE!</v>
      </c>
      <c r="AC298" s="25" t="e">
        <f t="shared" si="171"/>
        <v>#VALUE!</v>
      </c>
      <c r="AD298" s="25" t="e">
        <f t="shared" si="171"/>
        <v>#VALUE!</v>
      </c>
      <c r="AE298" s="25" t="e">
        <f t="shared" si="171"/>
        <v>#VALUE!</v>
      </c>
      <c r="AF298" s="25" t="e">
        <f t="shared" si="171"/>
        <v>#VALUE!</v>
      </c>
      <c r="AG298" s="25" t="e">
        <f t="shared" si="171"/>
        <v>#VALUE!</v>
      </c>
      <c r="AH298" s="99" t="s">
        <v>34</v>
      </c>
      <c r="AI298" s="110">
        <f t="shared" ref="AI298:AI305" si="172">_xlfn.AGGREGATE(9,6,C298:AG298)</f>
        <v>0</v>
      </c>
      <c r="AJ298" s="113"/>
    </row>
    <row r="299" spans="2:38" hidden="1">
      <c r="B299" s="13" t="s">
        <v>13</v>
      </c>
      <c r="C299" s="26" t="e">
        <f t="shared" ref="C299:AG299" si="173">IF(AND(DAY(C290)&gt;=22,DAY(C290)&lt;=28,C291="土",OR(C296="休",C296="雨")),1,0)</f>
        <v>#VALUE!</v>
      </c>
      <c r="D299" s="26" t="e">
        <f t="shared" si="173"/>
        <v>#VALUE!</v>
      </c>
      <c r="E299" s="26" t="e">
        <f t="shared" si="173"/>
        <v>#VALUE!</v>
      </c>
      <c r="F299" s="26" t="e">
        <f t="shared" si="173"/>
        <v>#VALUE!</v>
      </c>
      <c r="G299" s="26" t="e">
        <f t="shared" si="173"/>
        <v>#VALUE!</v>
      </c>
      <c r="H299" s="26" t="e">
        <f t="shared" si="173"/>
        <v>#VALUE!</v>
      </c>
      <c r="I299" s="26" t="e">
        <f t="shared" si="173"/>
        <v>#VALUE!</v>
      </c>
      <c r="J299" s="26" t="e">
        <f t="shared" si="173"/>
        <v>#VALUE!</v>
      </c>
      <c r="K299" s="26" t="e">
        <f t="shared" si="173"/>
        <v>#VALUE!</v>
      </c>
      <c r="L299" s="26" t="e">
        <f t="shared" si="173"/>
        <v>#VALUE!</v>
      </c>
      <c r="M299" s="26" t="e">
        <f t="shared" si="173"/>
        <v>#VALUE!</v>
      </c>
      <c r="N299" s="26" t="e">
        <f t="shared" si="173"/>
        <v>#VALUE!</v>
      </c>
      <c r="O299" s="26" t="e">
        <f t="shared" si="173"/>
        <v>#VALUE!</v>
      </c>
      <c r="P299" s="26" t="e">
        <f t="shared" si="173"/>
        <v>#VALUE!</v>
      </c>
      <c r="Q299" s="26" t="e">
        <f t="shared" si="173"/>
        <v>#VALUE!</v>
      </c>
      <c r="R299" s="26" t="e">
        <f t="shared" si="173"/>
        <v>#VALUE!</v>
      </c>
      <c r="S299" s="26" t="e">
        <f t="shared" si="173"/>
        <v>#VALUE!</v>
      </c>
      <c r="T299" s="26" t="e">
        <f t="shared" si="173"/>
        <v>#VALUE!</v>
      </c>
      <c r="U299" s="26" t="e">
        <f t="shared" si="173"/>
        <v>#VALUE!</v>
      </c>
      <c r="V299" s="26" t="e">
        <f t="shared" si="173"/>
        <v>#VALUE!</v>
      </c>
      <c r="W299" s="26" t="e">
        <f t="shared" si="173"/>
        <v>#VALUE!</v>
      </c>
      <c r="X299" s="26" t="e">
        <f t="shared" si="173"/>
        <v>#VALUE!</v>
      </c>
      <c r="Y299" s="26" t="e">
        <f t="shared" si="173"/>
        <v>#VALUE!</v>
      </c>
      <c r="Z299" s="26" t="e">
        <f t="shared" si="173"/>
        <v>#VALUE!</v>
      </c>
      <c r="AA299" s="26" t="e">
        <f t="shared" si="173"/>
        <v>#VALUE!</v>
      </c>
      <c r="AB299" s="26" t="e">
        <f t="shared" si="173"/>
        <v>#VALUE!</v>
      </c>
      <c r="AC299" s="26" t="e">
        <f t="shared" si="173"/>
        <v>#VALUE!</v>
      </c>
      <c r="AD299" s="26" t="e">
        <f t="shared" si="173"/>
        <v>#VALUE!</v>
      </c>
      <c r="AE299" s="26" t="e">
        <f t="shared" si="173"/>
        <v>#VALUE!</v>
      </c>
      <c r="AF299" s="26" t="e">
        <f t="shared" si="173"/>
        <v>#VALUE!</v>
      </c>
      <c r="AG299" s="26" t="e">
        <f t="shared" si="173"/>
        <v>#VALUE!</v>
      </c>
      <c r="AH299" s="99" t="s">
        <v>35</v>
      </c>
      <c r="AI299" s="110">
        <f t="shared" si="172"/>
        <v>0</v>
      </c>
      <c r="AJ299" s="113"/>
    </row>
    <row r="300" spans="2:38" hidden="1">
      <c r="B300" s="13" t="s">
        <v>37</v>
      </c>
      <c r="C300" s="25" t="e">
        <f t="shared" ref="C300:AG300" si="174">IF(AND(DAY(C290)&gt;=8,DAY(C290)&lt;=14,C291="土"),1,0)</f>
        <v>#VALUE!</v>
      </c>
      <c r="D300" s="25" t="e">
        <f t="shared" si="174"/>
        <v>#VALUE!</v>
      </c>
      <c r="E300" s="25" t="e">
        <f t="shared" si="174"/>
        <v>#VALUE!</v>
      </c>
      <c r="F300" s="25" t="e">
        <f t="shared" si="174"/>
        <v>#VALUE!</v>
      </c>
      <c r="G300" s="25" t="e">
        <f t="shared" si="174"/>
        <v>#VALUE!</v>
      </c>
      <c r="H300" s="25" t="e">
        <f t="shared" si="174"/>
        <v>#VALUE!</v>
      </c>
      <c r="I300" s="25" t="e">
        <f t="shared" si="174"/>
        <v>#VALUE!</v>
      </c>
      <c r="J300" s="25" t="e">
        <f t="shared" si="174"/>
        <v>#VALUE!</v>
      </c>
      <c r="K300" s="25" t="e">
        <f t="shared" si="174"/>
        <v>#VALUE!</v>
      </c>
      <c r="L300" s="25" t="e">
        <f t="shared" si="174"/>
        <v>#VALUE!</v>
      </c>
      <c r="M300" s="25" t="e">
        <f t="shared" si="174"/>
        <v>#VALUE!</v>
      </c>
      <c r="N300" s="25" t="e">
        <f t="shared" si="174"/>
        <v>#VALUE!</v>
      </c>
      <c r="O300" s="25" t="e">
        <f t="shared" si="174"/>
        <v>#VALUE!</v>
      </c>
      <c r="P300" s="25" t="e">
        <f t="shared" si="174"/>
        <v>#VALUE!</v>
      </c>
      <c r="Q300" s="25" t="e">
        <f t="shared" si="174"/>
        <v>#VALUE!</v>
      </c>
      <c r="R300" s="25" t="e">
        <f t="shared" si="174"/>
        <v>#VALUE!</v>
      </c>
      <c r="S300" s="25" t="e">
        <f t="shared" si="174"/>
        <v>#VALUE!</v>
      </c>
      <c r="T300" s="25" t="e">
        <f t="shared" si="174"/>
        <v>#VALUE!</v>
      </c>
      <c r="U300" s="25" t="e">
        <f t="shared" si="174"/>
        <v>#VALUE!</v>
      </c>
      <c r="V300" s="25" t="e">
        <f t="shared" si="174"/>
        <v>#VALUE!</v>
      </c>
      <c r="W300" s="25" t="e">
        <f t="shared" si="174"/>
        <v>#VALUE!</v>
      </c>
      <c r="X300" s="25" t="e">
        <f t="shared" si="174"/>
        <v>#VALUE!</v>
      </c>
      <c r="Y300" s="25" t="e">
        <f t="shared" si="174"/>
        <v>#VALUE!</v>
      </c>
      <c r="Z300" s="25" t="e">
        <f t="shared" si="174"/>
        <v>#VALUE!</v>
      </c>
      <c r="AA300" s="25" t="e">
        <f t="shared" si="174"/>
        <v>#VALUE!</v>
      </c>
      <c r="AB300" s="25" t="e">
        <f t="shared" si="174"/>
        <v>#VALUE!</v>
      </c>
      <c r="AC300" s="25" t="e">
        <f t="shared" si="174"/>
        <v>#VALUE!</v>
      </c>
      <c r="AD300" s="25" t="e">
        <f t="shared" si="174"/>
        <v>#VALUE!</v>
      </c>
      <c r="AE300" s="25" t="e">
        <f t="shared" si="174"/>
        <v>#VALUE!</v>
      </c>
      <c r="AF300" s="25" t="e">
        <f t="shared" si="174"/>
        <v>#VALUE!</v>
      </c>
      <c r="AG300" s="25" t="e">
        <f t="shared" si="174"/>
        <v>#VALUE!</v>
      </c>
      <c r="AH300" s="99" t="s">
        <v>34</v>
      </c>
      <c r="AI300" s="110">
        <f t="shared" si="172"/>
        <v>0</v>
      </c>
      <c r="AJ300" s="113"/>
    </row>
    <row r="301" spans="2:38" hidden="1">
      <c r="B301" s="13" t="s">
        <v>38</v>
      </c>
      <c r="C301" s="26" t="e">
        <f t="shared" ref="C301:AG301" si="175">IF(AND(DAY(C290)&gt;=8,DAY(C290)&lt;=14,C291="土",OR(C296="休",C296="雨")),1,0)</f>
        <v>#VALUE!</v>
      </c>
      <c r="D301" s="26" t="e">
        <f t="shared" si="175"/>
        <v>#VALUE!</v>
      </c>
      <c r="E301" s="26" t="e">
        <f t="shared" si="175"/>
        <v>#VALUE!</v>
      </c>
      <c r="F301" s="26" t="e">
        <f t="shared" si="175"/>
        <v>#VALUE!</v>
      </c>
      <c r="G301" s="26" t="e">
        <f t="shared" si="175"/>
        <v>#VALUE!</v>
      </c>
      <c r="H301" s="26" t="e">
        <f t="shared" si="175"/>
        <v>#VALUE!</v>
      </c>
      <c r="I301" s="26" t="e">
        <f t="shared" si="175"/>
        <v>#VALUE!</v>
      </c>
      <c r="J301" s="26" t="e">
        <f t="shared" si="175"/>
        <v>#VALUE!</v>
      </c>
      <c r="K301" s="26" t="e">
        <f t="shared" si="175"/>
        <v>#VALUE!</v>
      </c>
      <c r="L301" s="26" t="e">
        <f t="shared" si="175"/>
        <v>#VALUE!</v>
      </c>
      <c r="M301" s="26" t="e">
        <f t="shared" si="175"/>
        <v>#VALUE!</v>
      </c>
      <c r="N301" s="26" t="e">
        <f t="shared" si="175"/>
        <v>#VALUE!</v>
      </c>
      <c r="O301" s="26" t="e">
        <f t="shared" si="175"/>
        <v>#VALUE!</v>
      </c>
      <c r="P301" s="26" t="e">
        <f t="shared" si="175"/>
        <v>#VALUE!</v>
      </c>
      <c r="Q301" s="26" t="e">
        <f t="shared" si="175"/>
        <v>#VALUE!</v>
      </c>
      <c r="R301" s="26" t="e">
        <f t="shared" si="175"/>
        <v>#VALUE!</v>
      </c>
      <c r="S301" s="26" t="e">
        <f t="shared" si="175"/>
        <v>#VALUE!</v>
      </c>
      <c r="T301" s="26" t="e">
        <f t="shared" si="175"/>
        <v>#VALUE!</v>
      </c>
      <c r="U301" s="26" t="e">
        <f t="shared" si="175"/>
        <v>#VALUE!</v>
      </c>
      <c r="V301" s="26" t="e">
        <f t="shared" si="175"/>
        <v>#VALUE!</v>
      </c>
      <c r="W301" s="26" t="e">
        <f t="shared" si="175"/>
        <v>#VALUE!</v>
      </c>
      <c r="X301" s="26" t="e">
        <f t="shared" si="175"/>
        <v>#VALUE!</v>
      </c>
      <c r="Y301" s="26" t="e">
        <f t="shared" si="175"/>
        <v>#VALUE!</v>
      </c>
      <c r="Z301" s="26" t="e">
        <f t="shared" si="175"/>
        <v>#VALUE!</v>
      </c>
      <c r="AA301" s="26" t="e">
        <f t="shared" si="175"/>
        <v>#VALUE!</v>
      </c>
      <c r="AB301" s="26" t="e">
        <f t="shared" si="175"/>
        <v>#VALUE!</v>
      </c>
      <c r="AC301" s="26" t="e">
        <f t="shared" si="175"/>
        <v>#VALUE!</v>
      </c>
      <c r="AD301" s="26" t="e">
        <f t="shared" si="175"/>
        <v>#VALUE!</v>
      </c>
      <c r="AE301" s="26" t="e">
        <f t="shared" si="175"/>
        <v>#VALUE!</v>
      </c>
      <c r="AF301" s="26" t="e">
        <f t="shared" si="175"/>
        <v>#VALUE!</v>
      </c>
      <c r="AG301" s="26" t="e">
        <f t="shared" si="175"/>
        <v>#VALUE!</v>
      </c>
      <c r="AH301" s="99" t="s">
        <v>35</v>
      </c>
      <c r="AI301" s="110">
        <f t="shared" si="172"/>
        <v>0</v>
      </c>
      <c r="AJ301" s="113"/>
    </row>
    <row r="302" spans="2:38" hidden="1">
      <c r="B302" s="13" t="s">
        <v>33</v>
      </c>
      <c r="C302" s="25" t="e">
        <f t="shared" ref="C302:AG302" si="176">IF(AND(DAY(C290)&gt;=22,DAY(C290)&lt;=28,C291="日"),1,0)</f>
        <v>#VALUE!</v>
      </c>
      <c r="D302" s="25" t="e">
        <f t="shared" si="176"/>
        <v>#VALUE!</v>
      </c>
      <c r="E302" s="25" t="e">
        <f t="shared" si="176"/>
        <v>#VALUE!</v>
      </c>
      <c r="F302" s="25" t="e">
        <f t="shared" si="176"/>
        <v>#VALUE!</v>
      </c>
      <c r="G302" s="25" t="e">
        <f t="shared" si="176"/>
        <v>#VALUE!</v>
      </c>
      <c r="H302" s="25" t="e">
        <f t="shared" si="176"/>
        <v>#VALUE!</v>
      </c>
      <c r="I302" s="25" t="e">
        <f t="shared" si="176"/>
        <v>#VALUE!</v>
      </c>
      <c r="J302" s="25" t="e">
        <f t="shared" si="176"/>
        <v>#VALUE!</v>
      </c>
      <c r="K302" s="25" t="e">
        <f t="shared" si="176"/>
        <v>#VALUE!</v>
      </c>
      <c r="L302" s="25" t="e">
        <f t="shared" si="176"/>
        <v>#VALUE!</v>
      </c>
      <c r="M302" s="25" t="e">
        <f t="shared" si="176"/>
        <v>#VALUE!</v>
      </c>
      <c r="N302" s="25" t="e">
        <f t="shared" si="176"/>
        <v>#VALUE!</v>
      </c>
      <c r="O302" s="25" t="e">
        <f t="shared" si="176"/>
        <v>#VALUE!</v>
      </c>
      <c r="P302" s="25" t="e">
        <f t="shared" si="176"/>
        <v>#VALUE!</v>
      </c>
      <c r="Q302" s="25" t="e">
        <f t="shared" si="176"/>
        <v>#VALUE!</v>
      </c>
      <c r="R302" s="25" t="e">
        <f t="shared" si="176"/>
        <v>#VALUE!</v>
      </c>
      <c r="S302" s="25" t="e">
        <f t="shared" si="176"/>
        <v>#VALUE!</v>
      </c>
      <c r="T302" s="25" t="e">
        <f t="shared" si="176"/>
        <v>#VALUE!</v>
      </c>
      <c r="U302" s="25" t="e">
        <f t="shared" si="176"/>
        <v>#VALUE!</v>
      </c>
      <c r="V302" s="25" t="e">
        <f t="shared" si="176"/>
        <v>#VALUE!</v>
      </c>
      <c r="W302" s="25" t="e">
        <f t="shared" si="176"/>
        <v>#VALUE!</v>
      </c>
      <c r="X302" s="25" t="e">
        <f t="shared" si="176"/>
        <v>#VALUE!</v>
      </c>
      <c r="Y302" s="25" t="e">
        <f t="shared" si="176"/>
        <v>#VALUE!</v>
      </c>
      <c r="Z302" s="25" t="e">
        <f t="shared" si="176"/>
        <v>#VALUE!</v>
      </c>
      <c r="AA302" s="25" t="e">
        <f t="shared" si="176"/>
        <v>#VALUE!</v>
      </c>
      <c r="AB302" s="25" t="e">
        <f t="shared" si="176"/>
        <v>#VALUE!</v>
      </c>
      <c r="AC302" s="25" t="e">
        <f t="shared" si="176"/>
        <v>#VALUE!</v>
      </c>
      <c r="AD302" s="25" t="e">
        <f t="shared" si="176"/>
        <v>#VALUE!</v>
      </c>
      <c r="AE302" s="25" t="e">
        <f t="shared" si="176"/>
        <v>#VALUE!</v>
      </c>
      <c r="AF302" s="25" t="e">
        <f t="shared" si="176"/>
        <v>#VALUE!</v>
      </c>
      <c r="AG302" s="25" t="e">
        <f t="shared" si="176"/>
        <v>#VALUE!</v>
      </c>
      <c r="AH302" s="99" t="s">
        <v>34</v>
      </c>
      <c r="AI302" s="110">
        <f t="shared" si="172"/>
        <v>0</v>
      </c>
      <c r="AJ302" s="113"/>
    </row>
    <row r="303" spans="2:38" hidden="1">
      <c r="B303" s="13" t="s">
        <v>39</v>
      </c>
      <c r="C303" s="26" t="e">
        <f t="shared" ref="C303:AG303" si="177">IF(AND(DAY(C290)&gt;=22,DAY(C290)&lt;=28,C291="日",OR(C296="休",C296="雨")),1,0)</f>
        <v>#VALUE!</v>
      </c>
      <c r="D303" s="26" t="e">
        <f t="shared" si="177"/>
        <v>#VALUE!</v>
      </c>
      <c r="E303" s="26" t="e">
        <f t="shared" si="177"/>
        <v>#VALUE!</v>
      </c>
      <c r="F303" s="26" t="e">
        <f t="shared" si="177"/>
        <v>#VALUE!</v>
      </c>
      <c r="G303" s="26" t="e">
        <f t="shared" si="177"/>
        <v>#VALUE!</v>
      </c>
      <c r="H303" s="26" t="e">
        <f t="shared" si="177"/>
        <v>#VALUE!</v>
      </c>
      <c r="I303" s="26" t="e">
        <f t="shared" si="177"/>
        <v>#VALUE!</v>
      </c>
      <c r="J303" s="26" t="e">
        <f t="shared" si="177"/>
        <v>#VALUE!</v>
      </c>
      <c r="K303" s="26" t="e">
        <f t="shared" si="177"/>
        <v>#VALUE!</v>
      </c>
      <c r="L303" s="26" t="e">
        <f t="shared" si="177"/>
        <v>#VALUE!</v>
      </c>
      <c r="M303" s="26" t="e">
        <f t="shared" si="177"/>
        <v>#VALUE!</v>
      </c>
      <c r="N303" s="26" t="e">
        <f t="shared" si="177"/>
        <v>#VALUE!</v>
      </c>
      <c r="O303" s="26" t="e">
        <f t="shared" si="177"/>
        <v>#VALUE!</v>
      </c>
      <c r="P303" s="26" t="e">
        <f t="shared" si="177"/>
        <v>#VALUE!</v>
      </c>
      <c r="Q303" s="26" t="e">
        <f t="shared" si="177"/>
        <v>#VALUE!</v>
      </c>
      <c r="R303" s="26" t="e">
        <f t="shared" si="177"/>
        <v>#VALUE!</v>
      </c>
      <c r="S303" s="26" t="e">
        <f t="shared" si="177"/>
        <v>#VALUE!</v>
      </c>
      <c r="T303" s="26" t="e">
        <f t="shared" si="177"/>
        <v>#VALUE!</v>
      </c>
      <c r="U303" s="26" t="e">
        <f t="shared" si="177"/>
        <v>#VALUE!</v>
      </c>
      <c r="V303" s="26" t="e">
        <f t="shared" si="177"/>
        <v>#VALUE!</v>
      </c>
      <c r="W303" s="26" t="e">
        <f t="shared" si="177"/>
        <v>#VALUE!</v>
      </c>
      <c r="X303" s="26" t="e">
        <f t="shared" si="177"/>
        <v>#VALUE!</v>
      </c>
      <c r="Y303" s="26" t="e">
        <f t="shared" si="177"/>
        <v>#VALUE!</v>
      </c>
      <c r="Z303" s="26" t="e">
        <f t="shared" si="177"/>
        <v>#VALUE!</v>
      </c>
      <c r="AA303" s="26" t="e">
        <f t="shared" si="177"/>
        <v>#VALUE!</v>
      </c>
      <c r="AB303" s="26" t="e">
        <f t="shared" si="177"/>
        <v>#VALUE!</v>
      </c>
      <c r="AC303" s="26" t="e">
        <f t="shared" si="177"/>
        <v>#VALUE!</v>
      </c>
      <c r="AD303" s="26" t="e">
        <f t="shared" si="177"/>
        <v>#VALUE!</v>
      </c>
      <c r="AE303" s="26" t="e">
        <f t="shared" si="177"/>
        <v>#VALUE!</v>
      </c>
      <c r="AF303" s="26" t="e">
        <f t="shared" si="177"/>
        <v>#VALUE!</v>
      </c>
      <c r="AG303" s="26" t="e">
        <f t="shared" si="177"/>
        <v>#VALUE!</v>
      </c>
      <c r="AH303" s="99" t="s">
        <v>35</v>
      </c>
      <c r="AI303" s="110">
        <f t="shared" si="172"/>
        <v>0</v>
      </c>
      <c r="AJ303" s="113"/>
    </row>
    <row r="304" spans="2:38" hidden="1">
      <c r="B304" s="13" t="s">
        <v>40</v>
      </c>
      <c r="C304" s="25" t="e">
        <f t="shared" ref="C304:AG304" si="178">IF(AND(DAY(C290)&gt;=8,DAY(C290)&lt;=14,C291="日"),1,0)</f>
        <v>#VALUE!</v>
      </c>
      <c r="D304" s="25" t="e">
        <f t="shared" si="178"/>
        <v>#VALUE!</v>
      </c>
      <c r="E304" s="25" t="e">
        <f t="shared" si="178"/>
        <v>#VALUE!</v>
      </c>
      <c r="F304" s="25" t="e">
        <f t="shared" si="178"/>
        <v>#VALUE!</v>
      </c>
      <c r="G304" s="25" t="e">
        <f t="shared" si="178"/>
        <v>#VALUE!</v>
      </c>
      <c r="H304" s="25" t="e">
        <f t="shared" si="178"/>
        <v>#VALUE!</v>
      </c>
      <c r="I304" s="25" t="e">
        <f t="shared" si="178"/>
        <v>#VALUE!</v>
      </c>
      <c r="J304" s="25" t="e">
        <f t="shared" si="178"/>
        <v>#VALUE!</v>
      </c>
      <c r="K304" s="25" t="e">
        <f t="shared" si="178"/>
        <v>#VALUE!</v>
      </c>
      <c r="L304" s="25" t="e">
        <f t="shared" si="178"/>
        <v>#VALUE!</v>
      </c>
      <c r="M304" s="25" t="e">
        <f t="shared" si="178"/>
        <v>#VALUE!</v>
      </c>
      <c r="N304" s="25" t="e">
        <f t="shared" si="178"/>
        <v>#VALUE!</v>
      </c>
      <c r="O304" s="25" t="e">
        <f t="shared" si="178"/>
        <v>#VALUE!</v>
      </c>
      <c r="P304" s="25" t="e">
        <f t="shared" si="178"/>
        <v>#VALUE!</v>
      </c>
      <c r="Q304" s="25" t="e">
        <f t="shared" si="178"/>
        <v>#VALUE!</v>
      </c>
      <c r="R304" s="25" t="e">
        <f t="shared" si="178"/>
        <v>#VALUE!</v>
      </c>
      <c r="S304" s="25" t="e">
        <f t="shared" si="178"/>
        <v>#VALUE!</v>
      </c>
      <c r="T304" s="25" t="e">
        <f t="shared" si="178"/>
        <v>#VALUE!</v>
      </c>
      <c r="U304" s="25" t="e">
        <f t="shared" si="178"/>
        <v>#VALUE!</v>
      </c>
      <c r="V304" s="25" t="e">
        <f t="shared" si="178"/>
        <v>#VALUE!</v>
      </c>
      <c r="W304" s="25" t="e">
        <f t="shared" si="178"/>
        <v>#VALUE!</v>
      </c>
      <c r="X304" s="25" t="e">
        <f t="shared" si="178"/>
        <v>#VALUE!</v>
      </c>
      <c r="Y304" s="25" t="e">
        <f t="shared" si="178"/>
        <v>#VALUE!</v>
      </c>
      <c r="Z304" s="25" t="e">
        <f t="shared" si="178"/>
        <v>#VALUE!</v>
      </c>
      <c r="AA304" s="25" t="e">
        <f t="shared" si="178"/>
        <v>#VALUE!</v>
      </c>
      <c r="AB304" s="25" t="e">
        <f t="shared" si="178"/>
        <v>#VALUE!</v>
      </c>
      <c r="AC304" s="25" t="e">
        <f t="shared" si="178"/>
        <v>#VALUE!</v>
      </c>
      <c r="AD304" s="25" t="e">
        <f t="shared" si="178"/>
        <v>#VALUE!</v>
      </c>
      <c r="AE304" s="25" t="e">
        <f t="shared" si="178"/>
        <v>#VALUE!</v>
      </c>
      <c r="AF304" s="25" t="e">
        <f t="shared" si="178"/>
        <v>#VALUE!</v>
      </c>
      <c r="AG304" s="25" t="e">
        <f t="shared" si="178"/>
        <v>#VALUE!</v>
      </c>
      <c r="AH304" s="99" t="s">
        <v>34</v>
      </c>
      <c r="AI304" s="110">
        <f t="shared" si="172"/>
        <v>0</v>
      </c>
      <c r="AJ304" s="113"/>
    </row>
    <row r="305" spans="2:38" hidden="1">
      <c r="B305" s="13" t="s">
        <v>41</v>
      </c>
      <c r="C305" s="26" t="e">
        <f t="shared" ref="C305:AG305" si="179">IF(AND(DAY(C290)&gt;=8,DAY(C290)&lt;=14,C291="日",OR(C296="休",C296="雨")),1,0)</f>
        <v>#VALUE!</v>
      </c>
      <c r="D305" s="26" t="e">
        <f t="shared" si="179"/>
        <v>#VALUE!</v>
      </c>
      <c r="E305" s="26" t="e">
        <f t="shared" si="179"/>
        <v>#VALUE!</v>
      </c>
      <c r="F305" s="26" t="e">
        <f t="shared" si="179"/>
        <v>#VALUE!</v>
      </c>
      <c r="G305" s="26" t="e">
        <f t="shared" si="179"/>
        <v>#VALUE!</v>
      </c>
      <c r="H305" s="26" t="e">
        <f t="shared" si="179"/>
        <v>#VALUE!</v>
      </c>
      <c r="I305" s="26" t="e">
        <f t="shared" si="179"/>
        <v>#VALUE!</v>
      </c>
      <c r="J305" s="26" t="e">
        <f t="shared" si="179"/>
        <v>#VALUE!</v>
      </c>
      <c r="K305" s="26" t="e">
        <f t="shared" si="179"/>
        <v>#VALUE!</v>
      </c>
      <c r="L305" s="26" t="e">
        <f t="shared" si="179"/>
        <v>#VALUE!</v>
      </c>
      <c r="M305" s="26" t="e">
        <f t="shared" si="179"/>
        <v>#VALUE!</v>
      </c>
      <c r="N305" s="26" t="e">
        <f t="shared" si="179"/>
        <v>#VALUE!</v>
      </c>
      <c r="O305" s="26" t="e">
        <f t="shared" si="179"/>
        <v>#VALUE!</v>
      </c>
      <c r="P305" s="26" t="e">
        <f t="shared" si="179"/>
        <v>#VALUE!</v>
      </c>
      <c r="Q305" s="26" t="e">
        <f t="shared" si="179"/>
        <v>#VALUE!</v>
      </c>
      <c r="R305" s="26" t="e">
        <f t="shared" si="179"/>
        <v>#VALUE!</v>
      </c>
      <c r="S305" s="26" t="e">
        <f t="shared" si="179"/>
        <v>#VALUE!</v>
      </c>
      <c r="T305" s="26" t="e">
        <f t="shared" si="179"/>
        <v>#VALUE!</v>
      </c>
      <c r="U305" s="26" t="e">
        <f t="shared" si="179"/>
        <v>#VALUE!</v>
      </c>
      <c r="V305" s="26" t="e">
        <f t="shared" si="179"/>
        <v>#VALUE!</v>
      </c>
      <c r="W305" s="26" t="e">
        <f t="shared" si="179"/>
        <v>#VALUE!</v>
      </c>
      <c r="X305" s="26" t="e">
        <f t="shared" si="179"/>
        <v>#VALUE!</v>
      </c>
      <c r="Y305" s="26" t="e">
        <f t="shared" si="179"/>
        <v>#VALUE!</v>
      </c>
      <c r="Z305" s="26" t="e">
        <f t="shared" si="179"/>
        <v>#VALUE!</v>
      </c>
      <c r="AA305" s="26" t="e">
        <f t="shared" si="179"/>
        <v>#VALUE!</v>
      </c>
      <c r="AB305" s="26" t="e">
        <f t="shared" si="179"/>
        <v>#VALUE!</v>
      </c>
      <c r="AC305" s="26" t="e">
        <f t="shared" si="179"/>
        <v>#VALUE!</v>
      </c>
      <c r="AD305" s="26" t="e">
        <f t="shared" si="179"/>
        <v>#VALUE!</v>
      </c>
      <c r="AE305" s="26" t="e">
        <f t="shared" si="179"/>
        <v>#VALUE!</v>
      </c>
      <c r="AF305" s="26" t="e">
        <f t="shared" si="179"/>
        <v>#VALUE!</v>
      </c>
      <c r="AG305" s="26" t="e">
        <f t="shared" si="179"/>
        <v>#VALUE!</v>
      </c>
      <c r="AH305" s="99" t="s">
        <v>35</v>
      </c>
      <c r="AI305" s="110">
        <f t="shared" si="172"/>
        <v>0</v>
      </c>
      <c r="AJ305" s="113"/>
    </row>
    <row r="307" spans="2:38">
      <c r="C307" s="2" t="e">
        <f>YEAR(C310)</f>
        <v>#VALUE!</v>
      </c>
      <c r="D307" s="2" t="e">
        <f>MONTH(C310)</f>
        <v>#VALUE!</v>
      </c>
    </row>
    <row r="308" spans="2:38">
      <c r="B308" s="14" t="s">
        <v>1</v>
      </c>
      <c r="C308" s="28" t="e">
        <f>C310</f>
        <v>#VALUE!</v>
      </c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03"/>
    </row>
    <row r="309" spans="2:38" hidden="1">
      <c r="B309" s="15"/>
      <c r="C309" s="29" t="e">
        <f>DATE($C307,$D307,1)</f>
        <v>#VALUE!</v>
      </c>
      <c r="D309" s="29" t="e">
        <f t="shared" ref="D309:AG309" si="180">C309+1</f>
        <v>#VALUE!</v>
      </c>
      <c r="E309" s="29" t="e">
        <f t="shared" si="180"/>
        <v>#VALUE!</v>
      </c>
      <c r="F309" s="29" t="e">
        <f t="shared" si="180"/>
        <v>#VALUE!</v>
      </c>
      <c r="G309" s="29" t="e">
        <f t="shared" si="180"/>
        <v>#VALUE!</v>
      </c>
      <c r="H309" s="29" t="e">
        <f t="shared" si="180"/>
        <v>#VALUE!</v>
      </c>
      <c r="I309" s="29" t="e">
        <f t="shared" si="180"/>
        <v>#VALUE!</v>
      </c>
      <c r="J309" s="29" t="e">
        <f t="shared" si="180"/>
        <v>#VALUE!</v>
      </c>
      <c r="K309" s="29" t="e">
        <f t="shared" si="180"/>
        <v>#VALUE!</v>
      </c>
      <c r="L309" s="29" t="e">
        <f t="shared" si="180"/>
        <v>#VALUE!</v>
      </c>
      <c r="M309" s="29" t="e">
        <f t="shared" si="180"/>
        <v>#VALUE!</v>
      </c>
      <c r="N309" s="29" t="e">
        <f t="shared" si="180"/>
        <v>#VALUE!</v>
      </c>
      <c r="O309" s="29" t="e">
        <f t="shared" si="180"/>
        <v>#VALUE!</v>
      </c>
      <c r="P309" s="29" t="e">
        <f t="shared" si="180"/>
        <v>#VALUE!</v>
      </c>
      <c r="Q309" s="29" t="e">
        <f t="shared" si="180"/>
        <v>#VALUE!</v>
      </c>
      <c r="R309" s="29" t="e">
        <f t="shared" si="180"/>
        <v>#VALUE!</v>
      </c>
      <c r="S309" s="29" t="e">
        <f t="shared" si="180"/>
        <v>#VALUE!</v>
      </c>
      <c r="T309" s="29" t="e">
        <f t="shared" si="180"/>
        <v>#VALUE!</v>
      </c>
      <c r="U309" s="29" t="e">
        <f t="shared" si="180"/>
        <v>#VALUE!</v>
      </c>
      <c r="V309" s="29" t="e">
        <f t="shared" si="180"/>
        <v>#VALUE!</v>
      </c>
      <c r="W309" s="29" t="e">
        <f t="shared" si="180"/>
        <v>#VALUE!</v>
      </c>
      <c r="X309" s="29" t="e">
        <f t="shared" si="180"/>
        <v>#VALUE!</v>
      </c>
      <c r="Y309" s="29" t="e">
        <f t="shared" si="180"/>
        <v>#VALUE!</v>
      </c>
      <c r="Z309" s="29" t="e">
        <f t="shared" si="180"/>
        <v>#VALUE!</v>
      </c>
      <c r="AA309" s="29" t="e">
        <f t="shared" si="180"/>
        <v>#VALUE!</v>
      </c>
      <c r="AB309" s="29" t="e">
        <f t="shared" si="180"/>
        <v>#VALUE!</v>
      </c>
      <c r="AC309" s="29" t="e">
        <f t="shared" si="180"/>
        <v>#VALUE!</v>
      </c>
      <c r="AD309" s="29" t="e">
        <f t="shared" si="180"/>
        <v>#VALUE!</v>
      </c>
      <c r="AE309" s="29" t="e">
        <f t="shared" si="180"/>
        <v>#VALUE!</v>
      </c>
      <c r="AF309" s="29" t="e">
        <f t="shared" si="180"/>
        <v>#VALUE!</v>
      </c>
      <c r="AG309" s="29" t="e">
        <f t="shared" si="180"/>
        <v>#VALUE!</v>
      </c>
      <c r="AH309" s="100"/>
      <c r="AI309" s="111"/>
    </row>
    <row r="310" spans="2:38">
      <c r="B310" s="16" t="s">
        <v>24</v>
      </c>
      <c r="C310" s="30" t="e">
        <f>IF(EDATE(C289,1)&gt;$G$5,"",EDATE(C289,1))</f>
        <v>#VALUE!</v>
      </c>
      <c r="D310" s="29" t="e">
        <f t="shared" ref="D310:AG310" si="181">IF(D309&gt;$G$5,"",IF(C310=EOMONTH(DATE($C307,$D307,1),0),"",IF(C310="","",C310+1)))</f>
        <v>#VALUE!</v>
      </c>
      <c r="E310" s="29" t="e">
        <f t="shared" si="181"/>
        <v>#VALUE!</v>
      </c>
      <c r="F310" s="29" t="e">
        <f t="shared" si="181"/>
        <v>#VALUE!</v>
      </c>
      <c r="G310" s="29" t="e">
        <f t="shared" si="181"/>
        <v>#VALUE!</v>
      </c>
      <c r="H310" s="29" t="e">
        <f t="shared" si="181"/>
        <v>#VALUE!</v>
      </c>
      <c r="I310" s="29" t="e">
        <f t="shared" si="181"/>
        <v>#VALUE!</v>
      </c>
      <c r="J310" s="29" t="e">
        <f t="shared" si="181"/>
        <v>#VALUE!</v>
      </c>
      <c r="K310" s="29" t="e">
        <f t="shared" si="181"/>
        <v>#VALUE!</v>
      </c>
      <c r="L310" s="29" t="e">
        <f t="shared" si="181"/>
        <v>#VALUE!</v>
      </c>
      <c r="M310" s="29" t="e">
        <f t="shared" si="181"/>
        <v>#VALUE!</v>
      </c>
      <c r="N310" s="29" t="e">
        <f t="shared" si="181"/>
        <v>#VALUE!</v>
      </c>
      <c r="O310" s="29" t="e">
        <f t="shared" si="181"/>
        <v>#VALUE!</v>
      </c>
      <c r="P310" s="29" t="e">
        <f t="shared" si="181"/>
        <v>#VALUE!</v>
      </c>
      <c r="Q310" s="29" t="e">
        <f t="shared" si="181"/>
        <v>#VALUE!</v>
      </c>
      <c r="R310" s="29" t="e">
        <f t="shared" si="181"/>
        <v>#VALUE!</v>
      </c>
      <c r="S310" s="29" t="e">
        <f t="shared" si="181"/>
        <v>#VALUE!</v>
      </c>
      <c r="T310" s="29" t="e">
        <f t="shared" si="181"/>
        <v>#VALUE!</v>
      </c>
      <c r="U310" s="29" t="e">
        <f t="shared" si="181"/>
        <v>#VALUE!</v>
      </c>
      <c r="V310" s="29" t="e">
        <f t="shared" si="181"/>
        <v>#VALUE!</v>
      </c>
      <c r="W310" s="29" t="e">
        <f t="shared" si="181"/>
        <v>#VALUE!</v>
      </c>
      <c r="X310" s="29" t="e">
        <f t="shared" si="181"/>
        <v>#VALUE!</v>
      </c>
      <c r="Y310" s="29" t="e">
        <f t="shared" si="181"/>
        <v>#VALUE!</v>
      </c>
      <c r="Z310" s="29" t="e">
        <f t="shared" si="181"/>
        <v>#VALUE!</v>
      </c>
      <c r="AA310" s="29" t="e">
        <f t="shared" si="181"/>
        <v>#VALUE!</v>
      </c>
      <c r="AB310" s="29" t="e">
        <f t="shared" si="181"/>
        <v>#VALUE!</v>
      </c>
      <c r="AC310" s="29" t="e">
        <f t="shared" si="181"/>
        <v>#VALUE!</v>
      </c>
      <c r="AD310" s="29" t="e">
        <f t="shared" si="181"/>
        <v>#VALUE!</v>
      </c>
      <c r="AE310" s="29" t="e">
        <f t="shared" si="181"/>
        <v>#VALUE!</v>
      </c>
      <c r="AF310" s="29" t="e">
        <f t="shared" si="181"/>
        <v>#VALUE!</v>
      </c>
      <c r="AG310" s="29" t="e">
        <f t="shared" si="181"/>
        <v>#VALUE!</v>
      </c>
      <c r="AH310" s="95" t="s">
        <v>25</v>
      </c>
      <c r="AI310" s="105">
        <f>+COUNTIFS(C311:AG311,"土",C312:AG312,"")+COUNTIFS(C311:AG311,"日",C312:AG312,"")</f>
        <v>0</v>
      </c>
    </row>
    <row r="311" spans="2:38">
      <c r="B311" s="7" t="s">
        <v>26</v>
      </c>
      <c r="C311" s="20" t="str">
        <f t="shared" ref="C311:AG311" si="182">IFERROR(TEXT(WEEKDAY(+C310),"aaa"),"")</f>
        <v/>
      </c>
      <c r="D311" s="20" t="str">
        <f t="shared" si="182"/>
        <v/>
      </c>
      <c r="E311" s="20" t="str">
        <f t="shared" si="182"/>
        <v/>
      </c>
      <c r="F311" s="20" t="str">
        <f t="shared" si="182"/>
        <v/>
      </c>
      <c r="G311" s="20" t="str">
        <f t="shared" si="182"/>
        <v/>
      </c>
      <c r="H311" s="20" t="str">
        <f t="shared" si="182"/>
        <v/>
      </c>
      <c r="I311" s="20" t="str">
        <f t="shared" si="182"/>
        <v/>
      </c>
      <c r="J311" s="20" t="str">
        <f t="shared" si="182"/>
        <v/>
      </c>
      <c r="K311" s="20" t="str">
        <f t="shared" si="182"/>
        <v/>
      </c>
      <c r="L311" s="20" t="str">
        <f t="shared" si="182"/>
        <v/>
      </c>
      <c r="M311" s="20" t="str">
        <f t="shared" si="182"/>
        <v/>
      </c>
      <c r="N311" s="20" t="str">
        <f t="shared" si="182"/>
        <v/>
      </c>
      <c r="O311" s="20" t="str">
        <f t="shared" si="182"/>
        <v/>
      </c>
      <c r="P311" s="20" t="str">
        <f t="shared" si="182"/>
        <v/>
      </c>
      <c r="Q311" s="20" t="str">
        <f t="shared" si="182"/>
        <v/>
      </c>
      <c r="R311" s="20" t="str">
        <f t="shared" si="182"/>
        <v/>
      </c>
      <c r="S311" s="20" t="str">
        <f t="shared" si="182"/>
        <v/>
      </c>
      <c r="T311" s="20" t="str">
        <f t="shared" si="182"/>
        <v/>
      </c>
      <c r="U311" s="20" t="str">
        <f t="shared" si="182"/>
        <v/>
      </c>
      <c r="V311" s="20" t="str">
        <f t="shared" si="182"/>
        <v/>
      </c>
      <c r="W311" s="20" t="str">
        <f t="shared" si="182"/>
        <v/>
      </c>
      <c r="X311" s="20" t="str">
        <f t="shared" si="182"/>
        <v/>
      </c>
      <c r="Y311" s="20" t="str">
        <f t="shared" si="182"/>
        <v/>
      </c>
      <c r="Z311" s="20" t="str">
        <f t="shared" si="182"/>
        <v/>
      </c>
      <c r="AA311" s="20" t="str">
        <f t="shared" si="182"/>
        <v/>
      </c>
      <c r="AB311" s="20" t="str">
        <f t="shared" si="182"/>
        <v/>
      </c>
      <c r="AC311" s="20" t="str">
        <f t="shared" si="182"/>
        <v/>
      </c>
      <c r="AD311" s="20" t="str">
        <f t="shared" si="182"/>
        <v/>
      </c>
      <c r="AE311" s="20" t="str">
        <f t="shared" si="182"/>
        <v/>
      </c>
      <c r="AF311" s="20" t="str">
        <f t="shared" si="182"/>
        <v/>
      </c>
      <c r="AG311" s="20" t="str">
        <f t="shared" si="182"/>
        <v/>
      </c>
      <c r="AH311" s="95" t="s">
        <v>12</v>
      </c>
      <c r="AI311" s="105">
        <f>+COUNTIF(C312:AG312,"夏休")+COUNTIF(C312:AG312,"冬休")+COUNTIF(C312:AG312,"中止")</f>
        <v>0</v>
      </c>
    </row>
    <row r="312" spans="2:38" ht="13.5" customHeight="1">
      <c r="B312" s="8" t="s">
        <v>27</v>
      </c>
      <c r="C312" s="21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39"/>
      <c r="AG312" s="88"/>
      <c r="AH312" s="96" t="s">
        <v>4</v>
      </c>
      <c r="AI312" s="106">
        <f>COUNT(C310:AG310)-AI311</f>
        <v>0</v>
      </c>
    </row>
    <row r="313" spans="2:38" ht="13.5" customHeight="1">
      <c r="B313" s="9"/>
      <c r="C313" s="21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F313" s="39"/>
      <c r="AG313" s="88"/>
      <c r="AH313" s="96" t="s">
        <v>29</v>
      </c>
      <c r="AI313" s="106">
        <f>+COUNTIF(C314:AG315,"休")</f>
        <v>0</v>
      </c>
      <c r="AJ313" s="113" t="e">
        <f>IF(AI314&gt;0.285,"",IF(AI313&lt;AI310,"←計画日数が足りません",""))</f>
        <v>#DIV/0!</v>
      </c>
    </row>
    <row r="314" spans="2:38" ht="13.5" customHeight="1">
      <c r="B314" s="10" t="s">
        <v>2</v>
      </c>
      <c r="C314" s="22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F314" s="35"/>
      <c r="AG314" s="89"/>
      <c r="AH314" s="96" t="s">
        <v>30</v>
      </c>
      <c r="AI314" s="107" t="e">
        <f>+AI313/AI312</f>
        <v>#DIV/0!</v>
      </c>
    </row>
    <row r="315" spans="2:38">
      <c r="B315" s="10"/>
      <c r="C315" s="22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F315" s="35"/>
      <c r="AG315" s="89"/>
      <c r="AH315" s="96" t="s">
        <v>7</v>
      </c>
      <c r="AI315" s="106">
        <f>+COUNTA(C316:AG317)</f>
        <v>0</v>
      </c>
    </row>
    <row r="316" spans="2:38">
      <c r="B316" s="11" t="s">
        <v>17</v>
      </c>
      <c r="C316" s="23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90"/>
      <c r="AH316" s="97" t="s">
        <v>31</v>
      </c>
      <c r="AI316" s="108" t="e">
        <f>+AI315/AI312</f>
        <v>#DIV/0!</v>
      </c>
      <c r="AL316" s="2">
        <f>+COUNTIF(C314:AG315,"休")</f>
        <v>0</v>
      </c>
    </row>
    <row r="317" spans="2:38">
      <c r="B317" s="12"/>
      <c r="C317" s="24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91"/>
      <c r="AH317" s="98" t="s">
        <v>6</v>
      </c>
      <c r="AI317" s="109" t="str">
        <f>IF(7&gt;AI312,"対象外",IF(OR(AI315&gt;=AI310,AI316&gt;=0.285),"OK","NG"))</f>
        <v>対象外</v>
      </c>
      <c r="AJ317" s="113" t="str">
        <f>IF(AI317="対象外","←７日間に満たない期間は達成判定の対象外",IF(AI317="NG","←月単位未達成","←月単位達成"))</f>
        <v>←７日間に満たない期間は達成判定の対象外</v>
      </c>
      <c r="AL317" s="114" t="str">
        <f>IF(7&gt;AI312,"対象外",IF(AL316&gt;=AI310,"OK","NG"))</f>
        <v>対象外</v>
      </c>
    </row>
    <row r="318" spans="2:38" hidden="1">
      <c r="B318" s="13" t="s">
        <v>32</v>
      </c>
      <c r="C318" s="25" t="e">
        <f t="shared" ref="C318:AG318" si="183">IF(AND(DAY(C310)&gt;=22,DAY(C310)&lt;=28,C311="土"),1,0)</f>
        <v>#VALUE!</v>
      </c>
      <c r="D318" s="25" t="e">
        <f t="shared" si="183"/>
        <v>#VALUE!</v>
      </c>
      <c r="E318" s="25" t="e">
        <f t="shared" si="183"/>
        <v>#VALUE!</v>
      </c>
      <c r="F318" s="25" t="e">
        <f t="shared" si="183"/>
        <v>#VALUE!</v>
      </c>
      <c r="G318" s="25" t="e">
        <f t="shared" si="183"/>
        <v>#VALUE!</v>
      </c>
      <c r="H318" s="25" t="e">
        <f t="shared" si="183"/>
        <v>#VALUE!</v>
      </c>
      <c r="I318" s="25" t="e">
        <f t="shared" si="183"/>
        <v>#VALUE!</v>
      </c>
      <c r="J318" s="25" t="e">
        <f t="shared" si="183"/>
        <v>#VALUE!</v>
      </c>
      <c r="K318" s="25" t="e">
        <f t="shared" si="183"/>
        <v>#VALUE!</v>
      </c>
      <c r="L318" s="25" t="e">
        <f t="shared" si="183"/>
        <v>#VALUE!</v>
      </c>
      <c r="M318" s="25" t="e">
        <f t="shared" si="183"/>
        <v>#VALUE!</v>
      </c>
      <c r="N318" s="25" t="e">
        <f t="shared" si="183"/>
        <v>#VALUE!</v>
      </c>
      <c r="O318" s="25" t="e">
        <f t="shared" si="183"/>
        <v>#VALUE!</v>
      </c>
      <c r="P318" s="25" t="e">
        <f t="shared" si="183"/>
        <v>#VALUE!</v>
      </c>
      <c r="Q318" s="25" t="e">
        <f t="shared" si="183"/>
        <v>#VALUE!</v>
      </c>
      <c r="R318" s="25" t="e">
        <f t="shared" si="183"/>
        <v>#VALUE!</v>
      </c>
      <c r="S318" s="25" t="e">
        <f t="shared" si="183"/>
        <v>#VALUE!</v>
      </c>
      <c r="T318" s="25" t="e">
        <f t="shared" si="183"/>
        <v>#VALUE!</v>
      </c>
      <c r="U318" s="25" t="e">
        <f t="shared" si="183"/>
        <v>#VALUE!</v>
      </c>
      <c r="V318" s="25" t="e">
        <f t="shared" si="183"/>
        <v>#VALUE!</v>
      </c>
      <c r="W318" s="25" t="e">
        <f t="shared" si="183"/>
        <v>#VALUE!</v>
      </c>
      <c r="X318" s="25" t="e">
        <f t="shared" si="183"/>
        <v>#VALUE!</v>
      </c>
      <c r="Y318" s="25" t="e">
        <f t="shared" si="183"/>
        <v>#VALUE!</v>
      </c>
      <c r="Z318" s="25" t="e">
        <f t="shared" si="183"/>
        <v>#VALUE!</v>
      </c>
      <c r="AA318" s="25" t="e">
        <f t="shared" si="183"/>
        <v>#VALUE!</v>
      </c>
      <c r="AB318" s="25" t="e">
        <f t="shared" si="183"/>
        <v>#VALUE!</v>
      </c>
      <c r="AC318" s="25" t="e">
        <f t="shared" si="183"/>
        <v>#VALUE!</v>
      </c>
      <c r="AD318" s="25" t="e">
        <f t="shared" si="183"/>
        <v>#VALUE!</v>
      </c>
      <c r="AE318" s="25" t="e">
        <f t="shared" si="183"/>
        <v>#VALUE!</v>
      </c>
      <c r="AF318" s="25" t="e">
        <f t="shared" si="183"/>
        <v>#VALUE!</v>
      </c>
      <c r="AG318" s="25" t="e">
        <f t="shared" si="183"/>
        <v>#VALUE!</v>
      </c>
      <c r="AH318" s="99" t="s">
        <v>34</v>
      </c>
      <c r="AI318" s="110">
        <f t="shared" ref="AI318:AI325" si="184">_xlfn.AGGREGATE(9,6,C318:AG318)</f>
        <v>0</v>
      </c>
      <c r="AJ318" s="113"/>
    </row>
    <row r="319" spans="2:38" hidden="1">
      <c r="B319" s="13" t="s">
        <v>13</v>
      </c>
      <c r="C319" s="26" t="e">
        <f t="shared" ref="C319:AG319" si="185">IF(AND(DAY(C310)&gt;=22,DAY(C310)&lt;=28,C311="土",OR(C316="休",C316="雨")),1,0)</f>
        <v>#VALUE!</v>
      </c>
      <c r="D319" s="26" t="e">
        <f t="shared" si="185"/>
        <v>#VALUE!</v>
      </c>
      <c r="E319" s="26" t="e">
        <f t="shared" si="185"/>
        <v>#VALUE!</v>
      </c>
      <c r="F319" s="26" t="e">
        <f t="shared" si="185"/>
        <v>#VALUE!</v>
      </c>
      <c r="G319" s="26" t="e">
        <f t="shared" si="185"/>
        <v>#VALUE!</v>
      </c>
      <c r="H319" s="26" t="e">
        <f t="shared" si="185"/>
        <v>#VALUE!</v>
      </c>
      <c r="I319" s="26" t="e">
        <f t="shared" si="185"/>
        <v>#VALUE!</v>
      </c>
      <c r="J319" s="26" t="e">
        <f t="shared" si="185"/>
        <v>#VALUE!</v>
      </c>
      <c r="K319" s="26" t="e">
        <f t="shared" si="185"/>
        <v>#VALUE!</v>
      </c>
      <c r="L319" s="26" t="e">
        <f t="shared" si="185"/>
        <v>#VALUE!</v>
      </c>
      <c r="M319" s="26" t="e">
        <f t="shared" si="185"/>
        <v>#VALUE!</v>
      </c>
      <c r="N319" s="26" t="e">
        <f t="shared" si="185"/>
        <v>#VALUE!</v>
      </c>
      <c r="O319" s="26" t="e">
        <f t="shared" si="185"/>
        <v>#VALUE!</v>
      </c>
      <c r="P319" s="26" t="e">
        <f t="shared" si="185"/>
        <v>#VALUE!</v>
      </c>
      <c r="Q319" s="26" t="e">
        <f t="shared" si="185"/>
        <v>#VALUE!</v>
      </c>
      <c r="R319" s="26" t="e">
        <f t="shared" si="185"/>
        <v>#VALUE!</v>
      </c>
      <c r="S319" s="26" t="e">
        <f t="shared" si="185"/>
        <v>#VALUE!</v>
      </c>
      <c r="T319" s="26" t="e">
        <f t="shared" si="185"/>
        <v>#VALUE!</v>
      </c>
      <c r="U319" s="26" t="e">
        <f t="shared" si="185"/>
        <v>#VALUE!</v>
      </c>
      <c r="V319" s="26" t="e">
        <f t="shared" si="185"/>
        <v>#VALUE!</v>
      </c>
      <c r="W319" s="26" t="e">
        <f t="shared" si="185"/>
        <v>#VALUE!</v>
      </c>
      <c r="X319" s="26" t="e">
        <f t="shared" si="185"/>
        <v>#VALUE!</v>
      </c>
      <c r="Y319" s="26" t="e">
        <f t="shared" si="185"/>
        <v>#VALUE!</v>
      </c>
      <c r="Z319" s="26" t="e">
        <f t="shared" si="185"/>
        <v>#VALUE!</v>
      </c>
      <c r="AA319" s="26" t="e">
        <f t="shared" si="185"/>
        <v>#VALUE!</v>
      </c>
      <c r="AB319" s="26" t="e">
        <f t="shared" si="185"/>
        <v>#VALUE!</v>
      </c>
      <c r="AC319" s="26" t="e">
        <f t="shared" si="185"/>
        <v>#VALUE!</v>
      </c>
      <c r="AD319" s="26" t="e">
        <f t="shared" si="185"/>
        <v>#VALUE!</v>
      </c>
      <c r="AE319" s="26" t="e">
        <f t="shared" si="185"/>
        <v>#VALUE!</v>
      </c>
      <c r="AF319" s="26" t="e">
        <f t="shared" si="185"/>
        <v>#VALUE!</v>
      </c>
      <c r="AG319" s="26" t="e">
        <f t="shared" si="185"/>
        <v>#VALUE!</v>
      </c>
      <c r="AH319" s="99" t="s">
        <v>35</v>
      </c>
      <c r="AI319" s="110">
        <f t="shared" si="184"/>
        <v>0</v>
      </c>
      <c r="AJ319" s="113"/>
    </row>
    <row r="320" spans="2:38" hidden="1">
      <c r="B320" s="13" t="s">
        <v>37</v>
      </c>
      <c r="C320" s="25" t="e">
        <f t="shared" ref="C320:AG320" si="186">IF(AND(DAY(C310)&gt;=8,DAY(C310)&lt;=14,C311="土"),1,0)</f>
        <v>#VALUE!</v>
      </c>
      <c r="D320" s="25" t="e">
        <f t="shared" si="186"/>
        <v>#VALUE!</v>
      </c>
      <c r="E320" s="25" t="e">
        <f t="shared" si="186"/>
        <v>#VALUE!</v>
      </c>
      <c r="F320" s="25" t="e">
        <f t="shared" si="186"/>
        <v>#VALUE!</v>
      </c>
      <c r="G320" s="25" t="e">
        <f t="shared" si="186"/>
        <v>#VALUE!</v>
      </c>
      <c r="H320" s="25" t="e">
        <f t="shared" si="186"/>
        <v>#VALUE!</v>
      </c>
      <c r="I320" s="25" t="e">
        <f t="shared" si="186"/>
        <v>#VALUE!</v>
      </c>
      <c r="J320" s="25" t="e">
        <f t="shared" si="186"/>
        <v>#VALUE!</v>
      </c>
      <c r="K320" s="25" t="e">
        <f t="shared" si="186"/>
        <v>#VALUE!</v>
      </c>
      <c r="L320" s="25" t="e">
        <f t="shared" si="186"/>
        <v>#VALUE!</v>
      </c>
      <c r="M320" s="25" t="e">
        <f t="shared" si="186"/>
        <v>#VALUE!</v>
      </c>
      <c r="N320" s="25" t="e">
        <f t="shared" si="186"/>
        <v>#VALUE!</v>
      </c>
      <c r="O320" s="25" t="e">
        <f t="shared" si="186"/>
        <v>#VALUE!</v>
      </c>
      <c r="P320" s="25" t="e">
        <f t="shared" si="186"/>
        <v>#VALUE!</v>
      </c>
      <c r="Q320" s="25" t="e">
        <f t="shared" si="186"/>
        <v>#VALUE!</v>
      </c>
      <c r="R320" s="25" t="e">
        <f t="shared" si="186"/>
        <v>#VALUE!</v>
      </c>
      <c r="S320" s="25" t="e">
        <f t="shared" si="186"/>
        <v>#VALUE!</v>
      </c>
      <c r="T320" s="25" t="e">
        <f t="shared" si="186"/>
        <v>#VALUE!</v>
      </c>
      <c r="U320" s="25" t="e">
        <f t="shared" si="186"/>
        <v>#VALUE!</v>
      </c>
      <c r="V320" s="25" t="e">
        <f t="shared" si="186"/>
        <v>#VALUE!</v>
      </c>
      <c r="W320" s="25" t="e">
        <f t="shared" si="186"/>
        <v>#VALUE!</v>
      </c>
      <c r="X320" s="25" t="e">
        <f t="shared" si="186"/>
        <v>#VALUE!</v>
      </c>
      <c r="Y320" s="25" t="e">
        <f t="shared" si="186"/>
        <v>#VALUE!</v>
      </c>
      <c r="Z320" s="25" t="e">
        <f t="shared" si="186"/>
        <v>#VALUE!</v>
      </c>
      <c r="AA320" s="25" t="e">
        <f t="shared" si="186"/>
        <v>#VALUE!</v>
      </c>
      <c r="AB320" s="25" t="e">
        <f t="shared" si="186"/>
        <v>#VALUE!</v>
      </c>
      <c r="AC320" s="25" t="e">
        <f t="shared" si="186"/>
        <v>#VALUE!</v>
      </c>
      <c r="AD320" s="25" t="e">
        <f t="shared" si="186"/>
        <v>#VALUE!</v>
      </c>
      <c r="AE320" s="25" t="e">
        <f t="shared" si="186"/>
        <v>#VALUE!</v>
      </c>
      <c r="AF320" s="25" t="e">
        <f t="shared" si="186"/>
        <v>#VALUE!</v>
      </c>
      <c r="AG320" s="25" t="e">
        <f t="shared" si="186"/>
        <v>#VALUE!</v>
      </c>
      <c r="AH320" s="99" t="s">
        <v>34</v>
      </c>
      <c r="AI320" s="110">
        <f t="shared" si="184"/>
        <v>0</v>
      </c>
      <c r="AJ320" s="113"/>
    </row>
    <row r="321" spans="2:38" hidden="1">
      <c r="B321" s="13" t="s">
        <v>38</v>
      </c>
      <c r="C321" s="26" t="e">
        <f t="shared" ref="C321:AG321" si="187">IF(AND(DAY(C310)&gt;=8,DAY(C310)&lt;=14,C311="土",OR(C316="休",C316="雨")),1,0)</f>
        <v>#VALUE!</v>
      </c>
      <c r="D321" s="26" t="e">
        <f t="shared" si="187"/>
        <v>#VALUE!</v>
      </c>
      <c r="E321" s="26" t="e">
        <f t="shared" si="187"/>
        <v>#VALUE!</v>
      </c>
      <c r="F321" s="26" t="e">
        <f t="shared" si="187"/>
        <v>#VALUE!</v>
      </c>
      <c r="G321" s="26" t="e">
        <f t="shared" si="187"/>
        <v>#VALUE!</v>
      </c>
      <c r="H321" s="26" t="e">
        <f t="shared" si="187"/>
        <v>#VALUE!</v>
      </c>
      <c r="I321" s="26" t="e">
        <f t="shared" si="187"/>
        <v>#VALUE!</v>
      </c>
      <c r="J321" s="26" t="e">
        <f t="shared" si="187"/>
        <v>#VALUE!</v>
      </c>
      <c r="K321" s="26" t="e">
        <f t="shared" si="187"/>
        <v>#VALUE!</v>
      </c>
      <c r="L321" s="26" t="e">
        <f t="shared" si="187"/>
        <v>#VALUE!</v>
      </c>
      <c r="M321" s="26" t="e">
        <f t="shared" si="187"/>
        <v>#VALUE!</v>
      </c>
      <c r="N321" s="26" t="e">
        <f t="shared" si="187"/>
        <v>#VALUE!</v>
      </c>
      <c r="O321" s="26" t="e">
        <f t="shared" si="187"/>
        <v>#VALUE!</v>
      </c>
      <c r="P321" s="26" t="e">
        <f t="shared" si="187"/>
        <v>#VALUE!</v>
      </c>
      <c r="Q321" s="26" t="e">
        <f t="shared" si="187"/>
        <v>#VALUE!</v>
      </c>
      <c r="R321" s="26" t="e">
        <f t="shared" si="187"/>
        <v>#VALUE!</v>
      </c>
      <c r="S321" s="26" t="e">
        <f t="shared" si="187"/>
        <v>#VALUE!</v>
      </c>
      <c r="T321" s="26" t="e">
        <f t="shared" si="187"/>
        <v>#VALUE!</v>
      </c>
      <c r="U321" s="26" t="e">
        <f t="shared" si="187"/>
        <v>#VALUE!</v>
      </c>
      <c r="V321" s="26" t="e">
        <f t="shared" si="187"/>
        <v>#VALUE!</v>
      </c>
      <c r="W321" s="26" t="e">
        <f t="shared" si="187"/>
        <v>#VALUE!</v>
      </c>
      <c r="X321" s="26" t="e">
        <f t="shared" si="187"/>
        <v>#VALUE!</v>
      </c>
      <c r="Y321" s="26" t="e">
        <f t="shared" si="187"/>
        <v>#VALUE!</v>
      </c>
      <c r="Z321" s="26" t="e">
        <f t="shared" si="187"/>
        <v>#VALUE!</v>
      </c>
      <c r="AA321" s="26" t="e">
        <f t="shared" si="187"/>
        <v>#VALUE!</v>
      </c>
      <c r="AB321" s="26" t="e">
        <f t="shared" si="187"/>
        <v>#VALUE!</v>
      </c>
      <c r="AC321" s="26" t="e">
        <f t="shared" si="187"/>
        <v>#VALUE!</v>
      </c>
      <c r="AD321" s="26" t="e">
        <f t="shared" si="187"/>
        <v>#VALUE!</v>
      </c>
      <c r="AE321" s="26" t="e">
        <f t="shared" si="187"/>
        <v>#VALUE!</v>
      </c>
      <c r="AF321" s="26" t="e">
        <f t="shared" si="187"/>
        <v>#VALUE!</v>
      </c>
      <c r="AG321" s="26" t="e">
        <f t="shared" si="187"/>
        <v>#VALUE!</v>
      </c>
      <c r="AH321" s="99" t="s">
        <v>35</v>
      </c>
      <c r="AI321" s="110">
        <f t="shared" si="184"/>
        <v>0</v>
      </c>
      <c r="AJ321" s="113"/>
    </row>
    <row r="322" spans="2:38" hidden="1">
      <c r="B322" s="13" t="s">
        <v>33</v>
      </c>
      <c r="C322" s="25" t="e">
        <f t="shared" ref="C322:AG322" si="188">IF(AND(DAY(C310)&gt;=22,DAY(C310)&lt;=28,C311="日"),1,0)</f>
        <v>#VALUE!</v>
      </c>
      <c r="D322" s="25" t="e">
        <f t="shared" si="188"/>
        <v>#VALUE!</v>
      </c>
      <c r="E322" s="25" t="e">
        <f t="shared" si="188"/>
        <v>#VALUE!</v>
      </c>
      <c r="F322" s="25" t="e">
        <f t="shared" si="188"/>
        <v>#VALUE!</v>
      </c>
      <c r="G322" s="25" t="e">
        <f t="shared" si="188"/>
        <v>#VALUE!</v>
      </c>
      <c r="H322" s="25" t="e">
        <f t="shared" si="188"/>
        <v>#VALUE!</v>
      </c>
      <c r="I322" s="25" t="e">
        <f t="shared" si="188"/>
        <v>#VALUE!</v>
      </c>
      <c r="J322" s="25" t="e">
        <f t="shared" si="188"/>
        <v>#VALUE!</v>
      </c>
      <c r="K322" s="25" t="e">
        <f t="shared" si="188"/>
        <v>#VALUE!</v>
      </c>
      <c r="L322" s="25" t="e">
        <f t="shared" si="188"/>
        <v>#VALUE!</v>
      </c>
      <c r="M322" s="25" t="e">
        <f t="shared" si="188"/>
        <v>#VALUE!</v>
      </c>
      <c r="N322" s="25" t="e">
        <f t="shared" si="188"/>
        <v>#VALUE!</v>
      </c>
      <c r="O322" s="25" t="e">
        <f t="shared" si="188"/>
        <v>#VALUE!</v>
      </c>
      <c r="P322" s="25" t="e">
        <f t="shared" si="188"/>
        <v>#VALUE!</v>
      </c>
      <c r="Q322" s="25" t="e">
        <f t="shared" si="188"/>
        <v>#VALUE!</v>
      </c>
      <c r="R322" s="25" t="e">
        <f t="shared" si="188"/>
        <v>#VALUE!</v>
      </c>
      <c r="S322" s="25" t="e">
        <f t="shared" si="188"/>
        <v>#VALUE!</v>
      </c>
      <c r="T322" s="25" t="e">
        <f t="shared" si="188"/>
        <v>#VALUE!</v>
      </c>
      <c r="U322" s="25" t="e">
        <f t="shared" si="188"/>
        <v>#VALUE!</v>
      </c>
      <c r="V322" s="25" t="e">
        <f t="shared" si="188"/>
        <v>#VALUE!</v>
      </c>
      <c r="W322" s="25" t="e">
        <f t="shared" si="188"/>
        <v>#VALUE!</v>
      </c>
      <c r="X322" s="25" t="e">
        <f t="shared" si="188"/>
        <v>#VALUE!</v>
      </c>
      <c r="Y322" s="25" t="e">
        <f t="shared" si="188"/>
        <v>#VALUE!</v>
      </c>
      <c r="Z322" s="25" t="e">
        <f t="shared" si="188"/>
        <v>#VALUE!</v>
      </c>
      <c r="AA322" s="25" t="e">
        <f t="shared" si="188"/>
        <v>#VALUE!</v>
      </c>
      <c r="AB322" s="25" t="e">
        <f t="shared" si="188"/>
        <v>#VALUE!</v>
      </c>
      <c r="AC322" s="25" t="e">
        <f t="shared" si="188"/>
        <v>#VALUE!</v>
      </c>
      <c r="AD322" s="25" t="e">
        <f t="shared" si="188"/>
        <v>#VALUE!</v>
      </c>
      <c r="AE322" s="25" t="e">
        <f t="shared" si="188"/>
        <v>#VALUE!</v>
      </c>
      <c r="AF322" s="25" t="e">
        <f t="shared" si="188"/>
        <v>#VALUE!</v>
      </c>
      <c r="AG322" s="25" t="e">
        <f t="shared" si="188"/>
        <v>#VALUE!</v>
      </c>
      <c r="AH322" s="99" t="s">
        <v>34</v>
      </c>
      <c r="AI322" s="110">
        <f t="shared" si="184"/>
        <v>0</v>
      </c>
      <c r="AJ322" s="113"/>
    </row>
    <row r="323" spans="2:38" hidden="1">
      <c r="B323" s="13" t="s">
        <v>39</v>
      </c>
      <c r="C323" s="26" t="e">
        <f t="shared" ref="C323:AG323" si="189">IF(AND(DAY(C310)&gt;=22,DAY(C310)&lt;=28,C311="日",OR(C316="休",C316="雨")),1,0)</f>
        <v>#VALUE!</v>
      </c>
      <c r="D323" s="26" t="e">
        <f t="shared" si="189"/>
        <v>#VALUE!</v>
      </c>
      <c r="E323" s="26" t="e">
        <f t="shared" si="189"/>
        <v>#VALUE!</v>
      </c>
      <c r="F323" s="26" t="e">
        <f t="shared" si="189"/>
        <v>#VALUE!</v>
      </c>
      <c r="G323" s="26" t="e">
        <f t="shared" si="189"/>
        <v>#VALUE!</v>
      </c>
      <c r="H323" s="26" t="e">
        <f t="shared" si="189"/>
        <v>#VALUE!</v>
      </c>
      <c r="I323" s="26" t="e">
        <f t="shared" si="189"/>
        <v>#VALUE!</v>
      </c>
      <c r="J323" s="26" t="e">
        <f t="shared" si="189"/>
        <v>#VALUE!</v>
      </c>
      <c r="K323" s="26" t="e">
        <f t="shared" si="189"/>
        <v>#VALUE!</v>
      </c>
      <c r="L323" s="26" t="e">
        <f t="shared" si="189"/>
        <v>#VALUE!</v>
      </c>
      <c r="M323" s="26" t="e">
        <f t="shared" si="189"/>
        <v>#VALUE!</v>
      </c>
      <c r="N323" s="26" t="e">
        <f t="shared" si="189"/>
        <v>#VALUE!</v>
      </c>
      <c r="O323" s="26" t="e">
        <f t="shared" si="189"/>
        <v>#VALUE!</v>
      </c>
      <c r="P323" s="26" t="e">
        <f t="shared" si="189"/>
        <v>#VALUE!</v>
      </c>
      <c r="Q323" s="26" t="e">
        <f t="shared" si="189"/>
        <v>#VALUE!</v>
      </c>
      <c r="R323" s="26" t="e">
        <f t="shared" si="189"/>
        <v>#VALUE!</v>
      </c>
      <c r="S323" s="26" t="e">
        <f t="shared" si="189"/>
        <v>#VALUE!</v>
      </c>
      <c r="T323" s="26" t="e">
        <f t="shared" si="189"/>
        <v>#VALUE!</v>
      </c>
      <c r="U323" s="26" t="e">
        <f t="shared" si="189"/>
        <v>#VALUE!</v>
      </c>
      <c r="V323" s="26" t="e">
        <f t="shared" si="189"/>
        <v>#VALUE!</v>
      </c>
      <c r="W323" s="26" t="e">
        <f t="shared" si="189"/>
        <v>#VALUE!</v>
      </c>
      <c r="X323" s="26" t="e">
        <f t="shared" si="189"/>
        <v>#VALUE!</v>
      </c>
      <c r="Y323" s="26" t="e">
        <f t="shared" si="189"/>
        <v>#VALUE!</v>
      </c>
      <c r="Z323" s="26" t="e">
        <f t="shared" si="189"/>
        <v>#VALUE!</v>
      </c>
      <c r="AA323" s="26" t="e">
        <f t="shared" si="189"/>
        <v>#VALUE!</v>
      </c>
      <c r="AB323" s="26" t="e">
        <f t="shared" si="189"/>
        <v>#VALUE!</v>
      </c>
      <c r="AC323" s="26" t="e">
        <f t="shared" si="189"/>
        <v>#VALUE!</v>
      </c>
      <c r="AD323" s="26" t="e">
        <f t="shared" si="189"/>
        <v>#VALUE!</v>
      </c>
      <c r="AE323" s="26" t="e">
        <f t="shared" si="189"/>
        <v>#VALUE!</v>
      </c>
      <c r="AF323" s="26" t="e">
        <f t="shared" si="189"/>
        <v>#VALUE!</v>
      </c>
      <c r="AG323" s="26" t="e">
        <f t="shared" si="189"/>
        <v>#VALUE!</v>
      </c>
      <c r="AH323" s="99" t="s">
        <v>35</v>
      </c>
      <c r="AI323" s="110">
        <f t="shared" si="184"/>
        <v>0</v>
      </c>
      <c r="AJ323" s="113"/>
    </row>
    <row r="324" spans="2:38" hidden="1">
      <c r="B324" s="13" t="s">
        <v>40</v>
      </c>
      <c r="C324" s="25" t="e">
        <f t="shared" ref="C324:AG324" si="190">IF(AND(DAY(C310)&gt;=8,DAY(C310)&lt;=14,C311="日"),1,0)</f>
        <v>#VALUE!</v>
      </c>
      <c r="D324" s="25" t="e">
        <f t="shared" si="190"/>
        <v>#VALUE!</v>
      </c>
      <c r="E324" s="25" t="e">
        <f t="shared" si="190"/>
        <v>#VALUE!</v>
      </c>
      <c r="F324" s="25" t="e">
        <f t="shared" si="190"/>
        <v>#VALUE!</v>
      </c>
      <c r="G324" s="25" t="e">
        <f t="shared" si="190"/>
        <v>#VALUE!</v>
      </c>
      <c r="H324" s="25" t="e">
        <f t="shared" si="190"/>
        <v>#VALUE!</v>
      </c>
      <c r="I324" s="25" t="e">
        <f t="shared" si="190"/>
        <v>#VALUE!</v>
      </c>
      <c r="J324" s="25" t="e">
        <f t="shared" si="190"/>
        <v>#VALUE!</v>
      </c>
      <c r="K324" s="25" t="e">
        <f t="shared" si="190"/>
        <v>#VALUE!</v>
      </c>
      <c r="L324" s="25" t="e">
        <f t="shared" si="190"/>
        <v>#VALUE!</v>
      </c>
      <c r="M324" s="25" t="e">
        <f t="shared" si="190"/>
        <v>#VALUE!</v>
      </c>
      <c r="N324" s="25" t="e">
        <f t="shared" si="190"/>
        <v>#VALUE!</v>
      </c>
      <c r="O324" s="25" t="e">
        <f t="shared" si="190"/>
        <v>#VALUE!</v>
      </c>
      <c r="P324" s="25" t="e">
        <f t="shared" si="190"/>
        <v>#VALUE!</v>
      </c>
      <c r="Q324" s="25" t="e">
        <f t="shared" si="190"/>
        <v>#VALUE!</v>
      </c>
      <c r="R324" s="25" t="e">
        <f t="shared" si="190"/>
        <v>#VALUE!</v>
      </c>
      <c r="S324" s="25" t="e">
        <f t="shared" si="190"/>
        <v>#VALUE!</v>
      </c>
      <c r="T324" s="25" t="e">
        <f t="shared" si="190"/>
        <v>#VALUE!</v>
      </c>
      <c r="U324" s="25" t="e">
        <f t="shared" si="190"/>
        <v>#VALUE!</v>
      </c>
      <c r="V324" s="25" t="e">
        <f t="shared" si="190"/>
        <v>#VALUE!</v>
      </c>
      <c r="W324" s="25" t="e">
        <f t="shared" si="190"/>
        <v>#VALUE!</v>
      </c>
      <c r="X324" s="25" t="e">
        <f t="shared" si="190"/>
        <v>#VALUE!</v>
      </c>
      <c r="Y324" s="25" t="e">
        <f t="shared" si="190"/>
        <v>#VALUE!</v>
      </c>
      <c r="Z324" s="25" t="e">
        <f t="shared" si="190"/>
        <v>#VALUE!</v>
      </c>
      <c r="AA324" s="25" t="e">
        <f t="shared" si="190"/>
        <v>#VALUE!</v>
      </c>
      <c r="AB324" s="25" t="e">
        <f t="shared" si="190"/>
        <v>#VALUE!</v>
      </c>
      <c r="AC324" s="25" t="e">
        <f t="shared" si="190"/>
        <v>#VALUE!</v>
      </c>
      <c r="AD324" s="25" t="e">
        <f t="shared" si="190"/>
        <v>#VALUE!</v>
      </c>
      <c r="AE324" s="25" t="e">
        <f t="shared" si="190"/>
        <v>#VALUE!</v>
      </c>
      <c r="AF324" s="25" t="e">
        <f t="shared" si="190"/>
        <v>#VALUE!</v>
      </c>
      <c r="AG324" s="25" t="e">
        <f t="shared" si="190"/>
        <v>#VALUE!</v>
      </c>
      <c r="AH324" s="99" t="s">
        <v>34</v>
      </c>
      <c r="AI324" s="110">
        <f t="shared" si="184"/>
        <v>0</v>
      </c>
      <c r="AJ324" s="113"/>
    </row>
    <row r="325" spans="2:38" hidden="1">
      <c r="B325" s="13" t="s">
        <v>41</v>
      </c>
      <c r="C325" s="26" t="e">
        <f t="shared" ref="C325:AG325" si="191">IF(AND(DAY(C310)&gt;=8,DAY(C310)&lt;=14,C311="日",OR(C316="休",C316="雨")),1,0)</f>
        <v>#VALUE!</v>
      </c>
      <c r="D325" s="26" t="e">
        <f t="shared" si="191"/>
        <v>#VALUE!</v>
      </c>
      <c r="E325" s="26" t="e">
        <f t="shared" si="191"/>
        <v>#VALUE!</v>
      </c>
      <c r="F325" s="26" t="e">
        <f t="shared" si="191"/>
        <v>#VALUE!</v>
      </c>
      <c r="G325" s="26" t="e">
        <f t="shared" si="191"/>
        <v>#VALUE!</v>
      </c>
      <c r="H325" s="26" t="e">
        <f t="shared" si="191"/>
        <v>#VALUE!</v>
      </c>
      <c r="I325" s="26" t="e">
        <f t="shared" si="191"/>
        <v>#VALUE!</v>
      </c>
      <c r="J325" s="26" t="e">
        <f t="shared" si="191"/>
        <v>#VALUE!</v>
      </c>
      <c r="K325" s="26" t="e">
        <f t="shared" si="191"/>
        <v>#VALUE!</v>
      </c>
      <c r="L325" s="26" t="e">
        <f t="shared" si="191"/>
        <v>#VALUE!</v>
      </c>
      <c r="M325" s="26" t="e">
        <f t="shared" si="191"/>
        <v>#VALUE!</v>
      </c>
      <c r="N325" s="26" t="e">
        <f t="shared" si="191"/>
        <v>#VALUE!</v>
      </c>
      <c r="O325" s="26" t="e">
        <f t="shared" si="191"/>
        <v>#VALUE!</v>
      </c>
      <c r="P325" s="26" t="e">
        <f t="shared" si="191"/>
        <v>#VALUE!</v>
      </c>
      <c r="Q325" s="26" t="e">
        <f t="shared" si="191"/>
        <v>#VALUE!</v>
      </c>
      <c r="R325" s="26" t="e">
        <f t="shared" si="191"/>
        <v>#VALUE!</v>
      </c>
      <c r="S325" s="26" t="e">
        <f t="shared" si="191"/>
        <v>#VALUE!</v>
      </c>
      <c r="T325" s="26" t="e">
        <f t="shared" si="191"/>
        <v>#VALUE!</v>
      </c>
      <c r="U325" s="26" t="e">
        <f t="shared" si="191"/>
        <v>#VALUE!</v>
      </c>
      <c r="V325" s="26" t="e">
        <f t="shared" si="191"/>
        <v>#VALUE!</v>
      </c>
      <c r="W325" s="26" t="e">
        <f t="shared" si="191"/>
        <v>#VALUE!</v>
      </c>
      <c r="X325" s="26" t="e">
        <f t="shared" si="191"/>
        <v>#VALUE!</v>
      </c>
      <c r="Y325" s="26" t="e">
        <f t="shared" si="191"/>
        <v>#VALUE!</v>
      </c>
      <c r="Z325" s="26" t="e">
        <f t="shared" si="191"/>
        <v>#VALUE!</v>
      </c>
      <c r="AA325" s="26" t="e">
        <f t="shared" si="191"/>
        <v>#VALUE!</v>
      </c>
      <c r="AB325" s="26" t="e">
        <f t="shared" si="191"/>
        <v>#VALUE!</v>
      </c>
      <c r="AC325" s="26" t="e">
        <f t="shared" si="191"/>
        <v>#VALUE!</v>
      </c>
      <c r="AD325" s="26" t="e">
        <f t="shared" si="191"/>
        <v>#VALUE!</v>
      </c>
      <c r="AE325" s="26" t="e">
        <f t="shared" si="191"/>
        <v>#VALUE!</v>
      </c>
      <c r="AF325" s="26" t="e">
        <f t="shared" si="191"/>
        <v>#VALUE!</v>
      </c>
      <c r="AG325" s="26" t="e">
        <f t="shared" si="191"/>
        <v>#VALUE!</v>
      </c>
      <c r="AH325" s="99" t="s">
        <v>35</v>
      </c>
      <c r="AI325" s="110">
        <f t="shared" si="184"/>
        <v>0</v>
      </c>
      <c r="AJ325" s="113"/>
    </row>
    <row r="327" spans="2:38">
      <c r="C327" s="2" t="e">
        <f>YEAR(C330)</f>
        <v>#VALUE!</v>
      </c>
      <c r="D327" s="2" t="e">
        <f>MONTH(C330)</f>
        <v>#VALUE!</v>
      </c>
    </row>
    <row r="328" spans="2:38">
      <c r="B328" s="14" t="s">
        <v>1</v>
      </c>
      <c r="C328" s="28" t="e">
        <f>C330</f>
        <v>#VALUE!</v>
      </c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03"/>
    </row>
    <row r="329" spans="2:38" hidden="1">
      <c r="B329" s="15"/>
      <c r="C329" s="29" t="e">
        <f>DATE($C327,$D327,1)</f>
        <v>#VALUE!</v>
      </c>
      <c r="D329" s="29" t="e">
        <f t="shared" ref="D329:AG329" si="192">C329+1</f>
        <v>#VALUE!</v>
      </c>
      <c r="E329" s="29" t="e">
        <f t="shared" si="192"/>
        <v>#VALUE!</v>
      </c>
      <c r="F329" s="29" t="e">
        <f t="shared" si="192"/>
        <v>#VALUE!</v>
      </c>
      <c r="G329" s="29" t="e">
        <f t="shared" si="192"/>
        <v>#VALUE!</v>
      </c>
      <c r="H329" s="29" t="e">
        <f t="shared" si="192"/>
        <v>#VALUE!</v>
      </c>
      <c r="I329" s="29" t="e">
        <f t="shared" si="192"/>
        <v>#VALUE!</v>
      </c>
      <c r="J329" s="29" t="e">
        <f t="shared" si="192"/>
        <v>#VALUE!</v>
      </c>
      <c r="K329" s="29" t="e">
        <f t="shared" si="192"/>
        <v>#VALUE!</v>
      </c>
      <c r="L329" s="29" t="e">
        <f t="shared" si="192"/>
        <v>#VALUE!</v>
      </c>
      <c r="M329" s="29" t="e">
        <f t="shared" si="192"/>
        <v>#VALUE!</v>
      </c>
      <c r="N329" s="29" t="e">
        <f t="shared" si="192"/>
        <v>#VALUE!</v>
      </c>
      <c r="O329" s="29" t="e">
        <f t="shared" si="192"/>
        <v>#VALUE!</v>
      </c>
      <c r="P329" s="29" t="e">
        <f t="shared" si="192"/>
        <v>#VALUE!</v>
      </c>
      <c r="Q329" s="29" t="e">
        <f t="shared" si="192"/>
        <v>#VALUE!</v>
      </c>
      <c r="R329" s="29" t="e">
        <f t="shared" si="192"/>
        <v>#VALUE!</v>
      </c>
      <c r="S329" s="29" t="e">
        <f t="shared" si="192"/>
        <v>#VALUE!</v>
      </c>
      <c r="T329" s="29" t="e">
        <f t="shared" si="192"/>
        <v>#VALUE!</v>
      </c>
      <c r="U329" s="29" t="e">
        <f t="shared" si="192"/>
        <v>#VALUE!</v>
      </c>
      <c r="V329" s="29" t="e">
        <f t="shared" si="192"/>
        <v>#VALUE!</v>
      </c>
      <c r="W329" s="29" t="e">
        <f t="shared" si="192"/>
        <v>#VALUE!</v>
      </c>
      <c r="X329" s="29" t="e">
        <f t="shared" si="192"/>
        <v>#VALUE!</v>
      </c>
      <c r="Y329" s="29" t="e">
        <f t="shared" si="192"/>
        <v>#VALUE!</v>
      </c>
      <c r="Z329" s="29" t="e">
        <f t="shared" si="192"/>
        <v>#VALUE!</v>
      </c>
      <c r="AA329" s="29" t="e">
        <f t="shared" si="192"/>
        <v>#VALUE!</v>
      </c>
      <c r="AB329" s="29" t="e">
        <f t="shared" si="192"/>
        <v>#VALUE!</v>
      </c>
      <c r="AC329" s="29" t="e">
        <f t="shared" si="192"/>
        <v>#VALUE!</v>
      </c>
      <c r="AD329" s="29" t="e">
        <f t="shared" si="192"/>
        <v>#VALUE!</v>
      </c>
      <c r="AE329" s="29" t="e">
        <f t="shared" si="192"/>
        <v>#VALUE!</v>
      </c>
      <c r="AF329" s="29" t="e">
        <f t="shared" si="192"/>
        <v>#VALUE!</v>
      </c>
      <c r="AG329" s="29" t="e">
        <f t="shared" si="192"/>
        <v>#VALUE!</v>
      </c>
      <c r="AH329" s="100"/>
      <c r="AI329" s="111"/>
    </row>
    <row r="330" spans="2:38">
      <c r="B330" s="16" t="s">
        <v>24</v>
      </c>
      <c r="C330" s="30" t="e">
        <f>IF(EDATE(C309,1)&gt;$G$5,"",EDATE(C309,1))</f>
        <v>#VALUE!</v>
      </c>
      <c r="D330" s="29" t="e">
        <f t="shared" ref="D330:AG330" si="193">IF(D329&gt;$G$5,"",IF(C330=EOMONTH(DATE($C327,$D327,1),0),"",IF(C330="","",C330+1)))</f>
        <v>#VALUE!</v>
      </c>
      <c r="E330" s="29" t="e">
        <f t="shared" si="193"/>
        <v>#VALUE!</v>
      </c>
      <c r="F330" s="29" t="e">
        <f t="shared" si="193"/>
        <v>#VALUE!</v>
      </c>
      <c r="G330" s="29" t="e">
        <f t="shared" si="193"/>
        <v>#VALUE!</v>
      </c>
      <c r="H330" s="29" t="e">
        <f t="shared" si="193"/>
        <v>#VALUE!</v>
      </c>
      <c r="I330" s="29" t="e">
        <f t="shared" si="193"/>
        <v>#VALUE!</v>
      </c>
      <c r="J330" s="29" t="e">
        <f t="shared" si="193"/>
        <v>#VALUE!</v>
      </c>
      <c r="K330" s="29" t="e">
        <f t="shared" si="193"/>
        <v>#VALUE!</v>
      </c>
      <c r="L330" s="29" t="e">
        <f t="shared" si="193"/>
        <v>#VALUE!</v>
      </c>
      <c r="M330" s="29" t="e">
        <f t="shared" si="193"/>
        <v>#VALUE!</v>
      </c>
      <c r="N330" s="29" t="e">
        <f t="shared" si="193"/>
        <v>#VALUE!</v>
      </c>
      <c r="O330" s="29" t="e">
        <f t="shared" si="193"/>
        <v>#VALUE!</v>
      </c>
      <c r="P330" s="29" t="e">
        <f t="shared" si="193"/>
        <v>#VALUE!</v>
      </c>
      <c r="Q330" s="29" t="e">
        <f t="shared" si="193"/>
        <v>#VALUE!</v>
      </c>
      <c r="R330" s="29" t="e">
        <f t="shared" si="193"/>
        <v>#VALUE!</v>
      </c>
      <c r="S330" s="29" t="e">
        <f t="shared" si="193"/>
        <v>#VALUE!</v>
      </c>
      <c r="T330" s="29" t="e">
        <f t="shared" si="193"/>
        <v>#VALUE!</v>
      </c>
      <c r="U330" s="29" t="e">
        <f t="shared" si="193"/>
        <v>#VALUE!</v>
      </c>
      <c r="V330" s="29" t="e">
        <f t="shared" si="193"/>
        <v>#VALUE!</v>
      </c>
      <c r="W330" s="29" t="e">
        <f t="shared" si="193"/>
        <v>#VALUE!</v>
      </c>
      <c r="X330" s="29" t="e">
        <f t="shared" si="193"/>
        <v>#VALUE!</v>
      </c>
      <c r="Y330" s="29" t="e">
        <f t="shared" si="193"/>
        <v>#VALUE!</v>
      </c>
      <c r="Z330" s="29" t="e">
        <f t="shared" si="193"/>
        <v>#VALUE!</v>
      </c>
      <c r="AA330" s="29" t="e">
        <f t="shared" si="193"/>
        <v>#VALUE!</v>
      </c>
      <c r="AB330" s="29" t="e">
        <f t="shared" si="193"/>
        <v>#VALUE!</v>
      </c>
      <c r="AC330" s="29" t="e">
        <f t="shared" si="193"/>
        <v>#VALUE!</v>
      </c>
      <c r="AD330" s="29" t="e">
        <f t="shared" si="193"/>
        <v>#VALUE!</v>
      </c>
      <c r="AE330" s="29" t="e">
        <f t="shared" si="193"/>
        <v>#VALUE!</v>
      </c>
      <c r="AF330" s="29" t="e">
        <f t="shared" si="193"/>
        <v>#VALUE!</v>
      </c>
      <c r="AG330" s="29" t="e">
        <f t="shared" si="193"/>
        <v>#VALUE!</v>
      </c>
      <c r="AH330" s="95" t="s">
        <v>25</v>
      </c>
      <c r="AI330" s="105">
        <f>+COUNTIFS(C331:AG331,"土",C332:AG332,"")+COUNTIFS(C331:AG331,"日",C332:AG332,"")</f>
        <v>0</v>
      </c>
    </row>
    <row r="331" spans="2:38">
      <c r="B331" s="7" t="s">
        <v>26</v>
      </c>
      <c r="C331" s="20" t="str">
        <f t="shared" ref="C331:AG331" si="194">IFERROR(TEXT(WEEKDAY(+C330),"aaa"),"")</f>
        <v/>
      </c>
      <c r="D331" s="20" t="str">
        <f t="shared" si="194"/>
        <v/>
      </c>
      <c r="E331" s="20" t="str">
        <f t="shared" si="194"/>
        <v/>
      </c>
      <c r="F331" s="20" t="str">
        <f t="shared" si="194"/>
        <v/>
      </c>
      <c r="G331" s="20" t="str">
        <f t="shared" si="194"/>
        <v/>
      </c>
      <c r="H331" s="20" t="str">
        <f t="shared" si="194"/>
        <v/>
      </c>
      <c r="I331" s="20" t="str">
        <f t="shared" si="194"/>
        <v/>
      </c>
      <c r="J331" s="20" t="str">
        <f t="shared" si="194"/>
        <v/>
      </c>
      <c r="K331" s="20" t="str">
        <f t="shared" si="194"/>
        <v/>
      </c>
      <c r="L331" s="20" t="str">
        <f t="shared" si="194"/>
        <v/>
      </c>
      <c r="M331" s="20" t="str">
        <f t="shared" si="194"/>
        <v/>
      </c>
      <c r="N331" s="20" t="str">
        <f t="shared" si="194"/>
        <v/>
      </c>
      <c r="O331" s="20" t="str">
        <f t="shared" si="194"/>
        <v/>
      </c>
      <c r="P331" s="20" t="str">
        <f t="shared" si="194"/>
        <v/>
      </c>
      <c r="Q331" s="20" t="str">
        <f t="shared" si="194"/>
        <v/>
      </c>
      <c r="R331" s="20" t="str">
        <f t="shared" si="194"/>
        <v/>
      </c>
      <c r="S331" s="20" t="str">
        <f t="shared" si="194"/>
        <v/>
      </c>
      <c r="T331" s="20" t="str">
        <f t="shared" si="194"/>
        <v/>
      </c>
      <c r="U331" s="20" t="str">
        <f t="shared" si="194"/>
        <v/>
      </c>
      <c r="V331" s="20" t="str">
        <f t="shared" si="194"/>
        <v/>
      </c>
      <c r="W331" s="20" t="str">
        <f t="shared" si="194"/>
        <v/>
      </c>
      <c r="X331" s="20" t="str">
        <f t="shared" si="194"/>
        <v/>
      </c>
      <c r="Y331" s="20" t="str">
        <f t="shared" si="194"/>
        <v/>
      </c>
      <c r="Z331" s="20" t="str">
        <f t="shared" si="194"/>
        <v/>
      </c>
      <c r="AA331" s="20" t="str">
        <f t="shared" si="194"/>
        <v/>
      </c>
      <c r="AB331" s="20" t="str">
        <f t="shared" si="194"/>
        <v/>
      </c>
      <c r="AC331" s="20" t="str">
        <f t="shared" si="194"/>
        <v/>
      </c>
      <c r="AD331" s="20" t="str">
        <f t="shared" si="194"/>
        <v/>
      </c>
      <c r="AE331" s="20" t="str">
        <f t="shared" si="194"/>
        <v/>
      </c>
      <c r="AF331" s="20" t="str">
        <f t="shared" si="194"/>
        <v/>
      </c>
      <c r="AG331" s="20" t="str">
        <f t="shared" si="194"/>
        <v/>
      </c>
      <c r="AH331" s="95" t="s">
        <v>12</v>
      </c>
      <c r="AI331" s="105">
        <f>+COUNTIF(C332:AG332,"夏休")+COUNTIF(C332:AG332,"冬休")+COUNTIF(C332:AG332,"中止")</f>
        <v>0</v>
      </c>
    </row>
    <row r="332" spans="2:38" ht="13.5" customHeight="1">
      <c r="B332" s="8" t="s">
        <v>27</v>
      </c>
      <c r="C332" s="21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F332" s="39"/>
      <c r="AG332" s="88"/>
      <c r="AH332" s="96" t="s">
        <v>4</v>
      </c>
      <c r="AI332" s="106">
        <f>COUNT(C330:AG330)-AI331</f>
        <v>0</v>
      </c>
    </row>
    <row r="333" spans="2:38" ht="13.5" customHeight="1">
      <c r="B333" s="9"/>
      <c r="C333" s="21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F333" s="39"/>
      <c r="AG333" s="88"/>
      <c r="AH333" s="96" t="s">
        <v>29</v>
      </c>
      <c r="AI333" s="106">
        <f>+COUNTIF(C334:AG335,"休")</f>
        <v>0</v>
      </c>
      <c r="AJ333" s="113" t="e">
        <f>IF(AI334&gt;0.285,"",IF(AI333&lt;AI330,"←計画日数が足りません",""))</f>
        <v>#DIV/0!</v>
      </c>
    </row>
    <row r="334" spans="2:38" ht="13.5" customHeight="1">
      <c r="B334" s="10" t="s">
        <v>2</v>
      </c>
      <c r="C334" s="22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F334" s="35"/>
      <c r="AG334" s="89"/>
      <c r="AH334" s="96" t="s">
        <v>30</v>
      </c>
      <c r="AI334" s="107" t="e">
        <f>+AI333/AI332</f>
        <v>#DIV/0!</v>
      </c>
    </row>
    <row r="335" spans="2:38">
      <c r="B335" s="10"/>
      <c r="C335" s="22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F335" s="35"/>
      <c r="AG335" s="89"/>
      <c r="AH335" s="96" t="s">
        <v>7</v>
      </c>
      <c r="AI335" s="106">
        <f>+COUNTA(C336:AG337)</f>
        <v>0</v>
      </c>
    </row>
    <row r="336" spans="2:38">
      <c r="B336" s="11" t="s">
        <v>17</v>
      </c>
      <c r="C336" s="23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90"/>
      <c r="AH336" s="97" t="s">
        <v>31</v>
      </c>
      <c r="AI336" s="108" t="e">
        <f>+AI335/AI332</f>
        <v>#DIV/0!</v>
      </c>
      <c r="AL336" s="2">
        <f>+COUNTIF(C334:AG335,"休")</f>
        <v>0</v>
      </c>
    </row>
    <row r="337" spans="2:38">
      <c r="B337" s="12"/>
      <c r="C337" s="24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91"/>
      <c r="AH337" s="98" t="s">
        <v>6</v>
      </c>
      <c r="AI337" s="109" t="str">
        <f>IF(7&gt;AI332,"対象外",IF(OR(AI335&gt;=AI330,AI336&gt;=0.285),"OK","NG"))</f>
        <v>対象外</v>
      </c>
      <c r="AJ337" s="113" t="str">
        <f>IF(AI337="対象外","←７日間に満たない期間は達成判定の対象外",IF(AI337="NG","←月単位未達成","←月単位達成"))</f>
        <v>←７日間に満たない期間は達成判定の対象外</v>
      </c>
      <c r="AL337" s="114" t="str">
        <f>IF(7&gt;AI332,"対象外",IF(AL336&gt;=AI330,"OK","NG"))</f>
        <v>対象外</v>
      </c>
    </row>
    <row r="338" spans="2:38" hidden="1">
      <c r="B338" s="13" t="s">
        <v>32</v>
      </c>
      <c r="C338" s="25" t="e">
        <f t="shared" ref="C338:AG338" si="195">IF(AND(DAY(C330)&gt;=22,DAY(C330)&lt;=28,C331="土"),1,0)</f>
        <v>#VALUE!</v>
      </c>
      <c r="D338" s="25" t="e">
        <f t="shared" si="195"/>
        <v>#VALUE!</v>
      </c>
      <c r="E338" s="25" t="e">
        <f t="shared" si="195"/>
        <v>#VALUE!</v>
      </c>
      <c r="F338" s="25" t="e">
        <f t="shared" si="195"/>
        <v>#VALUE!</v>
      </c>
      <c r="G338" s="25" t="e">
        <f t="shared" si="195"/>
        <v>#VALUE!</v>
      </c>
      <c r="H338" s="25" t="e">
        <f t="shared" si="195"/>
        <v>#VALUE!</v>
      </c>
      <c r="I338" s="25" t="e">
        <f t="shared" si="195"/>
        <v>#VALUE!</v>
      </c>
      <c r="J338" s="25" t="e">
        <f t="shared" si="195"/>
        <v>#VALUE!</v>
      </c>
      <c r="K338" s="25" t="e">
        <f t="shared" si="195"/>
        <v>#VALUE!</v>
      </c>
      <c r="L338" s="25" t="e">
        <f t="shared" si="195"/>
        <v>#VALUE!</v>
      </c>
      <c r="M338" s="25" t="e">
        <f t="shared" si="195"/>
        <v>#VALUE!</v>
      </c>
      <c r="N338" s="25" t="e">
        <f t="shared" si="195"/>
        <v>#VALUE!</v>
      </c>
      <c r="O338" s="25" t="e">
        <f t="shared" si="195"/>
        <v>#VALUE!</v>
      </c>
      <c r="P338" s="25" t="e">
        <f t="shared" si="195"/>
        <v>#VALUE!</v>
      </c>
      <c r="Q338" s="25" t="e">
        <f t="shared" si="195"/>
        <v>#VALUE!</v>
      </c>
      <c r="R338" s="25" t="e">
        <f t="shared" si="195"/>
        <v>#VALUE!</v>
      </c>
      <c r="S338" s="25" t="e">
        <f t="shared" si="195"/>
        <v>#VALUE!</v>
      </c>
      <c r="T338" s="25" t="e">
        <f t="shared" si="195"/>
        <v>#VALUE!</v>
      </c>
      <c r="U338" s="25" t="e">
        <f t="shared" si="195"/>
        <v>#VALUE!</v>
      </c>
      <c r="V338" s="25" t="e">
        <f t="shared" si="195"/>
        <v>#VALUE!</v>
      </c>
      <c r="W338" s="25" t="e">
        <f t="shared" si="195"/>
        <v>#VALUE!</v>
      </c>
      <c r="X338" s="25" t="e">
        <f t="shared" si="195"/>
        <v>#VALUE!</v>
      </c>
      <c r="Y338" s="25" t="e">
        <f t="shared" si="195"/>
        <v>#VALUE!</v>
      </c>
      <c r="Z338" s="25" t="e">
        <f t="shared" si="195"/>
        <v>#VALUE!</v>
      </c>
      <c r="AA338" s="25" t="e">
        <f t="shared" si="195"/>
        <v>#VALUE!</v>
      </c>
      <c r="AB338" s="25" t="e">
        <f t="shared" si="195"/>
        <v>#VALUE!</v>
      </c>
      <c r="AC338" s="25" t="e">
        <f t="shared" si="195"/>
        <v>#VALUE!</v>
      </c>
      <c r="AD338" s="25" t="e">
        <f t="shared" si="195"/>
        <v>#VALUE!</v>
      </c>
      <c r="AE338" s="25" t="e">
        <f t="shared" si="195"/>
        <v>#VALUE!</v>
      </c>
      <c r="AF338" s="25" t="e">
        <f t="shared" si="195"/>
        <v>#VALUE!</v>
      </c>
      <c r="AG338" s="25" t="e">
        <f t="shared" si="195"/>
        <v>#VALUE!</v>
      </c>
      <c r="AH338" s="99" t="s">
        <v>34</v>
      </c>
      <c r="AI338" s="110">
        <f t="shared" ref="AI338:AI345" si="196">_xlfn.AGGREGATE(9,6,C338:AG338)</f>
        <v>0</v>
      </c>
      <c r="AJ338" s="113"/>
    </row>
    <row r="339" spans="2:38" hidden="1">
      <c r="B339" s="13" t="s">
        <v>13</v>
      </c>
      <c r="C339" s="26" t="e">
        <f t="shared" ref="C339:AG339" si="197">IF(AND(DAY(C330)&gt;=22,DAY(C330)&lt;=28,C331="土",OR(C336="休",C336="雨")),1,0)</f>
        <v>#VALUE!</v>
      </c>
      <c r="D339" s="26" t="e">
        <f t="shared" si="197"/>
        <v>#VALUE!</v>
      </c>
      <c r="E339" s="26" t="e">
        <f t="shared" si="197"/>
        <v>#VALUE!</v>
      </c>
      <c r="F339" s="26" t="e">
        <f t="shared" si="197"/>
        <v>#VALUE!</v>
      </c>
      <c r="G339" s="26" t="e">
        <f t="shared" si="197"/>
        <v>#VALUE!</v>
      </c>
      <c r="H339" s="26" t="e">
        <f t="shared" si="197"/>
        <v>#VALUE!</v>
      </c>
      <c r="I339" s="26" t="e">
        <f t="shared" si="197"/>
        <v>#VALUE!</v>
      </c>
      <c r="J339" s="26" t="e">
        <f t="shared" si="197"/>
        <v>#VALUE!</v>
      </c>
      <c r="K339" s="26" t="e">
        <f t="shared" si="197"/>
        <v>#VALUE!</v>
      </c>
      <c r="L339" s="26" t="e">
        <f t="shared" si="197"/>
        <v>#VALUE!</v>
      </c>
      <c r="M339" s="26" t="e">
        <f t="shared" si="197"/>
        <v>#VALUE!</v>
      </c>
      <c r="N339" s="26" t="e">
        <f t="shared" si="197"/>
        <v>#VALUE!</v>
      </c>
      <c r="O339" s="26" t="e">
        <f t="shared" si="197"/>
        <v>#VALUE!</v>
      </c>
      <c r="P339" s="26" t="e">
        <f t="shared" si="197"/>
        <v>#VALUE!</v>
      </c>
      <c r="Q339" s="26" t="e">
        <f t="shared" si="197"/>
        <v>#VALUE!</v>
      </c>
      <c r="R339" s="26" t="e">
        <f t="shared" si="197"/>
        <v>#VALUE!</v>
      </c>
      <c r="S339" s="26" t="e">
        <f t="shared" si="197"/>
        <v>#VALUE!</v>
      </c>
      <c r="T339" s="26" t="e">
        <f t="shared" si="197"/>
        <v>#VALUE!</v>
      </c>
      <c r="U339" s="26" t="e">
        <f t="shared" si="197"/>
        <v>#VALUE!</v>
      </c>
      <c r="V339" s="26" t="e">
        <f t="shared" si="197"/>
        <v>#VALUE!</v>
      </c>
      <c r="W339" s="26" t="e">
        <f t="shared" si="197"/>
        <v>#VALUE!</v>
      </c>
      <c r="X339" s="26" t="e">
        <f t="shared" si="197"/>
        <v>#VALUE!</v>
      </c>
      <c r="Y339" s="26" t="e">
        <f t="shared" si="197"/>
        <v>#VALUE!</v>
      </c>
      <c r="Z339" s="26" t="e">
        <f t="shared" si="197"/>
        <v>#VALUE!</v>
      </c>
      <c r="AA339" s="26" t="e">
        <f t="shared" si="197"/>
        <v>#VALUE!</v>
      </c>
      <c r="AB339" s="26" t="e">
        <f t="shared" si="197"/>
        <v>#VALUE!</v>
      </c>
      <c r="AC339" s="26" t="e">
        <f t="shared" si="197"/>
        <v>#VALUE!</v>
      </c>
      <c r="AD339" s="26" t="e">
        <f t="shared" si="197"/>
        <v>#VALUE!</v>
      </c>
      <c r="AE339" s="26" t="e">
        <f t="shared" si="197"/>
        <v>#VALUE!</v>
      </c>
      <c r="AF339" s="26" t="e">
        <f t="shared" si="197"/>
        <v>#VALUE!</v>
      </c>
      <c r="AG339" s="26" t="e">
        <f t="shared" si="197"/>
        <v>#VALUE!</v>
      </c>
      <c r="AH339" s="99" t="s">
        <v>35</v>
      </c>
      <c r="AI339" s="110">
        <f t="shared" si="196"/>
        <v>0</v>
      </c>
      <c r="AJ339" s="113"/>
    </row>
    <row r="340" spans="2:38" hidden="1">
      <c r="B340" s="13" t="s">
        <v>37</v>
      </c>
      <c r="C340" s="25" t="e">
        <f t="shared" ref="C340:AG340" si="198">IF(AND(DAY(C330)&gt;=8,DAY(C330)&lt;=14,C331="土"),1,0)</f>
        <v>#VALUE!</v>
      </c>
      <c r="D340" s="25" t="e">
        <f t="shared" si="198"/>
        <v>#VALUE!</v>
      </c>
      <c r="E340" s="25" t="e">
        <f t="shared" si="198"/>
        <v>#VALUE!</v>
      </c>
      <c r="F340" s="25" t="e">
        <f t="shared" si="198"/>
        <v>#VALUE!</v>
      </c>
      <c r="G340" s="25" t="e">
        <f t="shared" si="198"/>
        <v>#VALUE!</v>
      </c>
      <c r="H340" s="25" t="e">
        <f t="shared" si="198"/>
        <v>#VALUE!</v>
      </c>
      <c r="I340" s="25" t="e">
        <f t="shared" si="198"/>
        <v>#VALUE!</v>
      </c>
      <c r="J340" s="25" t="e">
        <f t="shared" si="198"/>
        <v>#VALUE!</v>
      </c>
      <c r="K340" s="25" t="e">
        <f t="shared" si="198"/>
        <v>#VALUE!</v>
      </c>
      <c r="L340" s="25" t="e">
        <f t="shared" si="198"/>
        <v>#VALUE!</v>
      </c>
      <c r="M340" s="25" t="e">
        <f t="shared" si="198"/>
        <v>#VALUE!</v>
      </c>
      <c r="N340" s="25" t="e">
        <f t="shared" si="198"/>
        <v>#VALUE!</v>
      </c>
      <c r="O340" s="25" t="e">
        <f t="shared" si="198"/>
        <v>#VALUE!</v>
      </c>
      <c r="P340" s="25" t="e">
        <f t="shared" si="198"/>
        <v>#VALUE!</v>
      </c>
      <c r="Q340" s="25" t="e">
        <f t="shared" si="198"/>
        <v>#VALUE!</v>
      </c>
      <c r="R340" s="25" t="e">
        <f t="shared" si="198"/>
        <v>#VALUE!</v>
      </c>
      <c r="S340" s="25" t="e">
        <f t="shared" si="198"/>
        <v>#VALUE!</v>
      </c>
      <c r="T340" s="25" t="e">
        <f t="shared" si="198"/>
        <v>#VALUE!</v>
      </c>
      <c r="U340" s="25" t="e">
        <f t="shared" si="198"/>
        <v>#VALUE!</v>
      </c>
      <c r="V340" s="25" t="e">
        <f t="shared" si="198"/>
        <v>#VALUE!</v>
      </c>
      <c r="W340" s="25" t="e">
        <f t="shared" si="198"/>
        <v>#VALUE!</v>
      </c>
      <c r="X340" s="25" t="e">
        <f t="shared" si="198"/>
        <v>#VALUE!</v>
      </c>
      <c r="Y340" s="25" t="e">
        <f t="shared" si="198"/>
        <v>#VALUE!</v>
      </c>
      <c r="Z340" s="25" t="e">
        <f t="shared" si="198"/>
        <v>#VALUE!</v>
      </c>
      <c r="AA340" s="25" t="e">
        <f t="shared" si="198"/>
        <v>#VALUE!</v>
      </c>
      <c r="AB340" s="25" t="e">
        <f t="shared" si="198"/>
        <v>#VALUE!</v>
      </c>
      <c r="AC340" s="25" t="e">
        <f t="shared" si="198"/>
        <v>#VALUE!</v>
      </c>
      <c r="AD340" s="25" t="e">
        <f t="shared" si="198"/>
        <v>#VALUE!</v>
      </c>
      <c r="AE340" s="25" t="e">
        <f t="shared" si="198"/>
        <v>#VALUE!</v>
      </c>
      <c r="AF340" s="25" t="e">
        <f t="shared" si="198"/>
        <v>#VALUE!</v>
      </c>
      <c r="AG340" s="25" t="e">
        <f t="shared" si="198"/>
        <v>#VALUE!</v>
      </c>
      <c r="AH340" s="99" t="s">
        <v>34</v>
      </c>
      <c r="AI340" s="110">
        <f t="shared" si="196"/>
        <v>0</v>
      </c>
      <c r="AJ340" s="113"/>
    </row>
    <row r="341" spans="2:38" hidden="1">
      <c r="B341" s="13" t="s">
        <v>38</v>
      </c>
      <c r="C341" s="26" t="e">
        <f t="shared" ref="C341:AG341" si="199">IF(AND(DAY(C330)&gt;=8,DAY(C330)&lt;=14,C331="土",OR(C336="休",C336="雨")),1,0)</f>
        <v>#VALUE!</v>
      </c>
      <c r="D341" s="26" t="e">
        <f t="shared" si="199"/>
        <v>#VALUE!</v>
      </c>
      <c r="E341" s="26" t="e">
        <f t="shared" si="199"/>
        <v>#VALUE!</v>
      </c>
      <c r="F341" s="26" t="e">
        <f t="shared" si="199"/>
        <v>#VALUE!</v>
      </c>
      <c r="G341" s="26" t="e">
        <f t="shared" si="199"/>
        <v>#VALUE!</v>
      </c>
      <c r="H341" s="26" t="e">
        <f t="shared" si="199"/>
        <v>#VALUE!</v>
      </c>
      <c r="I341" s="26" t="e">
        <f t="shared" si="199"/>
        <v>#VALUE!</v>
      </c>
      <c r="J341" s="26" t="e">
        <f t="shared" si="199"/>
        <v>#VALUE!</v>
      </c>
      <c r="K341" s="26" t="e">
        <f t="shared" si="199"/>
        <v>#VALUE!</v>
      </c>
      <c r="L341" s="26" t="e">
        <f t="shared" si="199"/>
        <v>#VALUE!</v>
      </c>
      <c r="M341" s="26" t="e">
        <f t="shared" si="199"/>
        <v>#VALUE!</v>
      </c>
      <c r="N341" s="26" t="e">
        <f t="shared" si="199"/>
        <v>#VALUE!</v>
      </c>
      <c r="O341" s="26" t="e">
        <f t="shared" si="199"/>
        <v>#VALUE!</v>
      </c>
      <c r="P341" s="26" t="e">
        <f t="shared" si="199"/>
        <v>#VALUE!</v>
      </c>
      <c r="Q341" s="26" t="e">
        <f t="shared" si="199"/>
        <v>#VALUE!</v>
      </c>
      <c r="R341" s="26" t="e">
        <f t="shared" si="199"/>
        <v>#VALUE!</v>
      </c>
      <c r="S341" s="26" t="e">
        <f t="shared" si="199"/>
        <v>#VALUE!</v>
      </c>
      <c r="T341" s="26" t="e">
        <f t="shared" si="199"/>
        <v>#VALUE!</v>
      </c>
      <c r="U341" s="26" t="e">
        <f t="shared" si="199"/>
        <v>#VALUE!</v>
      </c>
      <c r="V341" s="26" t="e">
        <f t="shared" si="199"/>
        <v>#VALUE!</v>
      </c>
      <c r="W341" s="26" t="e">
        <f t="shared" si="199"/>
        <v>#VALUE!</v>
      </c>
      <c r="X341" s="26" t="e">
        <f t="shared" si="199"/>
        <v>#VALUE!</v>
      </c>
      <c r="Y341" s="26" t="e">
        <f t="shared" si="199"/>
        <v>#VALUE!</v>
      </c>
      <c r="Z341" s="26" t="e">
        <f t="shared" si="199"/>
        <v>#VALUE!</v>
      </c>
      <c r="AA341" s="26" t="e">
        <f t="shared" si="199"/>
        <v>#VALUE!</v>
      </c>
      <c r="AB341" s="26" t="e">
        <f t="shared" si="199"/>
        <v>#VALUE!</v>
      </c>
      <c r="AC341" s="26" t="e">
        <f t="shared" si="199"/>
        <v>#VALUE!</v>
      </c>
      <c r="AD341" s="26" t="e">
        <f t="shared" si="199"/>
        <v>#VALUE!</v>
      </c>
      <c r="AE341" s="26" t="e">
        <f t="shared" si="199"/>
        <v>#VALUE!</v>
      </c>
      <c r="AF341" s="26" t="e">
        <f t="shared" si="199"/>
        <v>#VALUE!</v>
      </c>
      <c r="AG341" s="26" t="e">
        <f t="shared" si="199"/>
        <v>#VALUE!</v>
      </c>
      <c r="AH341" s="99" t="s">
        <v>35</v>
      </c>
      <c r="AI341" s="110">
        <f t="shared" si="196"/>
        <v>0</v>
      </c>
      <c r="AJ341" s="113"/>
    </row>
    <row r="342" spans="2:38" hidden="1">
      <c r="B342" s="13" t="s">
        <v>33</v>
      </c>
      <c r="C342" s="25" t="e">
        <f t="shared" ref="C342:AG342" si="200">IF(AND(DAY(C330)&gt;=22,DAY(C330)&lt;=28,C331="日"),1,0)</f>
        <v>#VALUE!</v>
      </c>
      <c r="D342" s="25" t="e">
        <f t="shared" si="200"/>
        <v>#VALUE!</v>
      </c>
      <c r="E342" s="25" t="e">
        <f t="shared" si="200"/>
        <v>#VALUE!</v>
      </c>
      <c r="F342" s="25" t="e">
        <f t="shared" si="200"/>
        <v>#VALUE!</v>
      </c>
      <c r="G342" s="25" t="e">
        <f t="shared" si="200"/>
        <v>#VALUE!</v>
      </c>
      <c r="H342" s="25" t="e">
        <f t="shared" si="200"/>
        <v>#VALUE!</v>
      </c>
      <c r="I342" s="25" t="e">
        <f t="shared" si="200"/>
        <v>#VALUE!</v>
      </c>
      <c r="J342" s="25" t="e">
        <f t="shared" si="200"/>
        <v>#VALUE!</v>
      </c>
      <c r="K342" s="25" t="e">
        <f t="shared" si="200"/>
        <v>#VALUE!</v>
      </c>
      <c r="L342" s="25" t="e">
        <f t="shared" si="200"/>
        <v>#VALUE!</v>
      </c>
      <c r="M342" s="25" t="e">
        <f t="shared" si="200"/>
        <v>#VALUE!</v>
      </c>
      <c r="N342" s="25" t="e">
        <f t="shared" si="200"/>
        <v>#VALUE!</v>
      </c>
      <c r="O342" s="25" t="e">
        <f t="shared" si="200"/>
        <v>#VALUE!</v>
      </c>
      <c r="P342" s="25" t="e">
        <f t="shared" si="200"/>
        <v>#VALUE!</v>
      </c>
      <c r="Q342" s="25" t="e">
        <f t="shared" si="200"/>
        <v>#VALUE!</v>
      </c>
      <c r="R342" s="25" t="e">
        <f t="shared" si="200"/>
        <v>#VALUE!</v>
      </c>
      <c r="S342" s="25" t="e">
        <f t="shared" si="200"/>
        <v>#VALUE!</v>
      </c>
      <c r="T342" s="25" t="e">
        <f t="shared" si="200"/>
        <v>#VALUE!</v>
      </c>
      <c r="U342" s="25" t="e">
        <f t="shared" si="200"/>
        <v>#VALUE!</v>
      </c>
      <c r="V342" s="25" t="e">
        <f t="shared" si="200"/>
        <v>#VALUE!</v>
      </c>
      <c r="W342" s="25" t="e">
        <f t="shared" si="200"/>
        <v>#VALUE!</v>
      </c>
      <c r="X342" s="25" t="e">
        <f t="shared" si="200"/>
        <v>#VALUE!</v>
      </c>
      <c r="Y342" s="25" t="e">
        <f t="shared" si="200"/>
        <v>#VALUE!</v>
      </c>
      <c r="Z342" s="25" t="e">
        <f t="shared" si="200"/>
        <v>#VALUE!</v>
      </c>
      <c r="AA342" s="25" t="e">
        <f t="shared" si="200"/>
        <v>#VALUE!</v>
      </c>
      <c r="AB342" s="25" t="e">
        <f t="shared" si="200"/>
        <v>#VALUE!</v>
      </c>
      <c r="AC342" s="25" t="e">
        <f t="shared" si="200"/>
        <v>#VALUE!</v>
      </c>
      <c r="AD342" s="25" t="e">
        <f t="shared" si="200"/>
        <v>#VALUE!</v>
      </c>
      <c r="AE342" s="25" t="e">
        <f t="shared" si="200"/>
        <v>#VALUE!</v>
      </c>
      <c r="AF342" s="25" t="e">
        <f t="shared" si="200"/>
        <v>#VALUE!</v>
      </c>
      <c r="AG342" s="25" t="e">
        <f t="shared" si="200"/>
        <v>#VALUE!</v>
      </c>
      <c r="AH342" s="99" t="s">
        <v>34</v>
      </c>
      <c r="AI342" s="110">
        <f t="shared" si="196"/>
        <v>0</v>
      </c>
      <c r="AJ342" s="113"/>
    </row>
    <row r="343" spans="2:38" hidden="1">
      <c r="B343" s="13" t="s">
        <v>39</v>
      </c>
      <c r="C343" s="26" t="e">
        <f t="shared" ref="C343:AG343" si="201">IF(AND(DAY(C330)&gt;=22,DAY(C330)&lt;=28,C331="日",OR(C336="休",C336="雨")),1,0)</f>
        <v>#VALUE!</v>
      </c>
      <c r="D343" s="26" t="e">
        <f t="shared" si="201"/>
        <v>#VALUE!</v>
      </c>
      <c r="E343" s="26" t="e">
        <f t="shared" si="201"/>
        <v>#VALUE!</v>
      </c>
      <c r="F343" s="26" t="e">
        <f t="shared" si="201"/>
        <v>#VALUE!</v>
      </c>
      <c r="G343" s="26" t="e">
        <f t="shared" si="201"/>
        <v>#VALUE!</v>
      </c>
      <c r="H343" s="26" t="e">
        <f t="shared" si="201"/>
        <v>#VALUE!</v>
      </c>
      <c r="I343" s="26" t="e">
        <f t="shared" si="201"/>
        <v>#VALUE!</v>
      </c>
      <c r="J343" s="26" t="e">
        <f t="shared" si="201"/>
        <v>#VALUE!</v>
      </c>
      <c r="K343" s="26" t="e">
        <f t="shared" si="201"/>
        <v>#VALUE!</v>
      </c>
      <c r="L343" s="26" t="e">
        <f t="shared" si="201"/>
        <v>#VALUE!</v>
      </c>
      <c r="M343" s="26" t="e">
        <f t="shared" si="201"/>
        <v>#VALUE!</v>
      </c>
      <c r="N343" s="26" t="e">
        <f t="shared" si="201"/>
        <v>#VALUE!</v>
      </c>
      <c r="O343" s="26" t="e">
        <f t="shared" si="201"/>
        <v>#VALUE!</v>
      </c>
      <c r="P343" s="26" t="e">
        <f t="shared" si="201"/>
        <v>#VALUE!</v>
      </c>
      <c r="Q343" s="26" t="e">
        <f t="shared" si="201"/>
        <v>#VALUE!</v>
      </c>
      <c r="R343" s="26" t="e">
        <f t="shared" si="201"/>
        <v>#VALUE!</v>
      </c>
      <c r="S343" s="26" t="e">
        <f t="shared" si="201"/>
        <v>#VALUE!</v>
      </c>
      <c r="T343" s="26" t="e">
        <f t="shared" si="201"/>
        <v>#VALUE!</v>
      </c>
      <c r="U343" s="26" t="e">
        <f t="shared" si="201"/>
        <v>#VALUE!</v>
      </c>
      <c r="V343" s="26" t="e">
        <f t="shared" si="201"/>
        <v>#VALUE!</v>
      </c>
      <c r="W343" s="26" t="e">
        <f t="shared" si="201"/>
        <v>#VALUE!</v>
      </c>
      <c r="X343" s="26" t="e">
        <f t="shared" si="201"/>
        <v>#VALUE!</v>
      </c>
      <c r="Y343" s="26" t="e">
        <f t="shared" si="201"/>
        <v>#VALUE!</v>
      </c>
      <c r="Z343" s="26" t="e">
        <f t="shared" si="201"/>
        <v>#VALUE!</v>
      </c>
      <c r="AA343" s="26" t="e">
        <f t="shared" si="201"/>
        <v>#VALUE!</v>
      </c>
      <c r="AB343" s="26" t="e">
        <f t="shared" si="201"/>
        <v>#VALUE!</v>
      </c>
      <c r="AC343" s="26" t="e">
        <f t="shared" si="201"/>
        <v>#VALUE!</v>
      </c>
      <c r="AD343" s="26" t="e">
        <f t="shared" si="201"/>
        <v>#VALUE!</v>
      </c>
      <c r="AE343" s="26" t="e">
        <f t="shared" si="201"/>
        <v>#VALUE!</v>
      </c>
      <c r="AF343" s="26" t="e">
        <f t="shared" si="201"/>
        <v>#VALUE!</v>
      </c>
      <c r="AG343" s="26" t="e">
        <f t="shared" si="201"/>
        <v>#VALUE!</v>
      </c>
      <c r="AH343" s="99" t="s">
        <v>35</v>
      </c>
      <c r="AI343" s="110">
        <f t="shared" si="196"/>
        <v>0</v>
      </c>
      <c r="AJ343" s="113"/>
    </row>
    <row r="344" spans="2:38" hidden="1">
      <c r="B344" s="13" t="s">
        <v>40</v>
      </c>
      <c r="C344" s="25" t="e">
        <f t="shared" ref="C344:AG344" si="202">IF(AND(DAY(C330)&gt;=8,DAY(C330)&lt;=14,C331="日"),1,0)</f>
        <v>#VALUE!</v>
      </c>
      <c r="D344" s="25" t="e">
        <f t="shared" si="202"/>
        <v>#VALUE!</v>
      </c>
      <c r="E344" s="25" t="e">
        <f t="shared" si="202"/>
        <v>#VALUE!</v>
      </c>
      <c r="F344" s="25" t="e">
        <f t="shared" si="202"/>
        <v>#VALUE!</v>
      </c>
      <c r="G344" s="25" t="e">
        <f t="shared" si="202"/>
        <v>#VALUE!</v>
      </c>
      <c r="H344" s="25" t="e">
        <f t="shared" si="202"/>
        <v>#VALUE!</v>
      </c>
      <c r="I344" s="25" t="e">
        <f t="shared" si="202"/>
        <v>#VALUE!</v>
      </c>
      <c r="J344" s="25" t="e">
        <f t="shared" si="202"/>
        <v>#VALUE!</v>
      </c>
      <c r="K344" s="25" t="e">
        <f t="shared" si="202"/>
        <v>#VALUE!</v>
      </c>
      <c r="L344" s="25" t="e">
        <f t="shared" si="202"/>
        <v>#VALUE!</v>
      </c>
      <c r="M344" s="25" t="e">
        <f t="shared" si="202"/>
        <v>#VALUE!</v>
      </c>
      <c r="N344" s="25" t="e">
        <f t="shared" si="202"/>
        <v>#VALUE!</v>
      </c>
      <c r="O344" s="25" t="e">
        <f t="shared" si="202"/>
        <v>#VALUE!</v>
      </c>
      <c r="P344" s="25" t="e">
        <f t="shared" si="202"/>
        <v>#VALUE!</v>
      </c>
      <c r="Q344" s="25" t="e">
        <f t="shared" si="202"/>
        <v>#VALUE!</v>
      </c>
      <c r="R344" s="25" t="e">
        <f t="shared" si="202"/>
        <v>#VALUE!</v>
      </c>
      <c r="S344" s="25" t="e">
        <f t="shared" si="202"/>
        <v>#VALUE!</v>
      </c>
      <c r="T344" s="25" t="e">
        <f t="shared" si="202"/>
        <v>#VALUE!</v>
      </c>
      <c r="U344" s="25" t="e">
        <f t="shared" si="202"/>
        <v>#VALUE!</v>
      </c>
      <c r="V344" s="25" t="e">
        <f t="shared" si="202"/>
        <v>#VALUE!</v>
      </c>
      <c r="W344" s="25" t="e">
        <f t="shared" si="202"/>
        <v>#VALUE!</v>
      </c>
      <c r="X344" s="25" t="e">
        <f t="shared" si="202"/>
        <v>#VALUE!</v>
      </c>
      <c r="Y344" s="25" t="e">
        <f t="shared" si="202"/>
        <v>#VALUE!</v>
      </c>
      <c r="Z344" s="25" t="e">
        <f t="shared" si="202"/>
        <v>#VALUE!</v>
      </c>
      <c r="AA344" s="25" t="e">
        <f t="shared" si="202"/>
        <v>#VALUE!</v>
      </c>
      <c r="AB344" s="25" t="e">
        <f t="shared" si="202"/>
        <v>#VALUE!</v>
      </c>
      <c r="AC344" s="25" t="e">
        <f t="shared" si="202"/>
        <v>#VALUE!</v>
      </c>
      <c r="AD344" s="25" t="e">
        <f t="shared" si="202"/>
        <v>#VALUE!</v>
      </c>
      <c r="AE344" s="25" t="e">
        <f t="shared" si="202"/>
        <v>#VALUE!</v>
      </c>
      <c r="AF344" s="25" t="e">
        <f t="shared" si="202"/>
        <v>#VALUE!</v>
      </c>
      <c r="AG344" s="25" t="e">
        <f t="shared" si="202"/>
        <v>#VALUE!</v>
      </c>
      <c r="AH344" s="99" t="s">
        <v>34</v>
      </c>
      <c r="AI344" s="110">
        <f t="shared" si="196"/>
        <v>0</v>
      </c>
      <c r="AJ344" s="113"/>
    </row>
    <row r="345" spans="2:38" hidden="1">
      <c r="B345" s="13" t="s">
        <v>41</v>
      </c>
      <c r="C345" s="26" t="e">
        <f t="shared" ref="C345:AG345" si="203">IF(AND(DAY(C330)&gt;=8,DAY(C330)&lt;=14,C331="日",OR(C336="休",C336="雨")),1,0)</f>
        <v>#VALUE!</v>
      </c>
      <c r="D345" s="26" t="e">
        <f t="shared" si="203"/>
        <v>#VALUE!</v>
      </c>
      <c r="E345" s="26" t="e">
        <f t="shared" si="203"/>
        <v>#VALUE!</v>
      </c>
      <c r="F345" s="26" t="e">
        <f t="shared" si="203"/>
        <v>#VALUE!</v>
      </c>
      <c r="G345" s="26" t="e">
        <f t="shared" si="203"/>
        <v>#VALUE!</v>
      </c>
      <c r="H345" s="26" t="e">
        <f t="shared" si="203"/>
        <v>#VALUE!</v>
      </c>
      <c r="I345" s="26" t="e">
        <f t="shared" si="203"/>
        <v>#VALUE!</v>
      </c>
      <c r="J345" s="26" t="e">
        <f t="shared" si="203"/>
        <v>#VALUE!</v>
      </c>
      <c r="K345" s="26" t="e">
        <f t="shared" si="203"/>
        <v>#VALUE!</v>
      </c>
      <c r="L345" s="26" t="e">
        <f t="shared" si="203"/>
        <v>#VALUE!</v>
      </c>
      <c r="M345" s="26" t="e">
        <f t="shared" si="203"/>
        <v>#VALUE!</v>
      </c>
      <c r="N345" s="26" t="e">
        <f t="shared" si="203"/>
        <v>#VALUE!</v>
      </c>
      <c r="O345" s="26" t="e">
        <f t="shared" si="203"/>
        <v>#VALUE!</v>
      </c>
      <c r="P345" s="26" t="e">
        <f t="shared" si="203"/>
        <v>#VALUE!</v>
      </c>
      <c r="Q345" s="26" t="e">
        <f t="shared" si="203"/>
        <v>#VALUE!</v>
      </c>
      <c r="R345" s="26" t="e">
        <f t="shared" si="203"/>
        <v>#VALUE!</v>
      </c>
      <c r="S345" s="26" t="e">
        <f t="shared" si="203"/>
        <v>#VALUE!</v>
      </c>
      <c r="T345" s="26" t="e">
        <f t="shared" si="203"/>
        <v>#VALUE!</v>
      </c>
      <c r="U345" s="26" t="e">
        <f t="shared" si="203"/>
        <v>#VALUE!</v>
      </c>
      <c r="V345" s="26" t="e">
        <f t="shared" si="203"/>
        <v>#VALUE!</v>
      </c>
      <c r="W345" s="26" t="e">
        <f t="shared" si="203"/>
        <v>#VALUE!</v>
      </c>
      <c r="X345" s="26" t="e">
        <f t="shared" si="203"/>
        <v>#VALUE!</v>
      </c>
      <c r="Y345" s="26" t="e">
        <f t="shared" si="203"/>
        <v>#VALUE!</v>
      </c>
      <c r="Z345" s="26" t="e">
        <f t="shared" si="203"/>
        <v>#VALUE!</v>
      </c>
      <c r="AA345" s="26" t="e">
        <f t="shared" si="203"/>
        <v>#VALUE!</v>
      </c>
      <c r="AB345" s="26" t="e">
        <f t="shared" si="203"/>
        <v>#VALUE!</v>
      </c>
      <c r="AC345" s="26" t="e">
        <f t="shared" si="203"/>
        <v>#VALUE!</v>
      </c>
      <c r="AD345" s="26" t="e">
        <f t="shared" si="203"/>
        <v>#VALUE!</v>
      </c>
      <c r="AE345" s="26" t="e">
        <f t="shared" si="203"/>
        <v>#VALUE!</v>
      </c>
      <c r="AF345" s="26" t="e">
        <f t="shared" si="203"/>
        <v>#VALUE!</v>
      </c>
      <c r="AG345" s="26" t="e">
        <f t="shared" si="203"/>
        <v>#VALUE!</v>
      </c>
      <c r="AH345" s="99" t="s">
        <v>35</v>
      </c>
      <c r="AI345" s="110">
        <f t="shared" si="196"/>
        <v>0</v>
      </c>
      <c r="AJ345" s="113"/>
    </row>
    <row r="347" spans="2:38">
      <c r="C347" s="2" t="e">
        <f>YEAR(C350)</f>
        <v>#VALUE!</v>
      </c>
      <c r="D347" s="2" t="e">
        <f>MONTH(C350)</f>
        <v>#VALUE!</v>
      </c>
    </row>
    <row r="348" spans="2:38">
      <c r="B348" s="14" t="s">
        <v>1</v>
      </c>
      <c r="C348" s="28" t="e">
        <f>C350</f>
        <v>#VALUE!</v>
      </c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03"/>
    </row>
    <row r="349" spans="2:38" hidden="1">
      <c r="B349" s="15"/>
      <c r="C349" s="29" t="e">
        <f>DATE($C347,$D347,1)</f>
        <v>#VALUE!</v>
      </c>
      <c r="D349" s="29" t="e">
        <f t="shared" ref="D349:AG349" si="204">C349+1</f>
        <v>#VALUE!</v>
      </c>
      <c r="E349" s="29" t="e">
        <f t="shared" si="204"/>
        <v>#VALUE!</v>
      </c>
      <c r="F349" s="29" t="e">
        <f t="shared" si="204"/>
        <v>#VALUE!</v>
      </c>
      <c r="G349" s="29" t="e">
        <f t="shared" si="204"/>
        <v>#VALUE!</v>
      </c>
      <c r="H349" s="29" t="e">
        <f t="shared" si="204"/>
        <v>#VALUE!</v>
      </c>
      <c r="I349" s="29" t="e">
        <f t="shared" si="204"/>
        <v>#VALUE!</v>
      </c>
      <c r="J349" s="29" t="e">
        <f t="shared" si="204"/>
        <v>#VALUE!</v>
      </c>
      <c r="K349" s="29" t="e">
        <f t="shared" si="204"/>
        <v>#VALUE!</v>
      </c>
      <c r="L349" s="29" t="e">
        <f t="shared" si="204"/>
        <v>#VALUE!</v>
      </c>
      <c r="M349" s="29" t="e">
        <f t="shared" si="204"/>
        <v>#VALUE!</v>
      </c>
      <c r="N349" s="29" t="e">
        <f t="shared" si="204"/>
        <v>#VALUE!</v>
      </c>
      <c r="O349" s="29" t="e">
        <f t="shared" si="204"/>
        <v>#VALUE!</v>
      </c>
      <c r="P349" s="29" t="e">
        <f t="shared" si="204"/>
        <v>#VALUE!</v>
      </c>
      <c r="Q349" s="29" t="e">
        <f t="shared" si="204"/>
        <v>#VALUE!</v>
      </c>
      <c r="R349" s="29" t="e">
        <f t="shared" si="204"/>
        <v>#VALUE!</v>
      </c>
      <c r="S349" s="29" t="e">
        <f t="shared" si="204"/>
        <v>#VALUE!</v>
      </c>
      <c r="T349" s="29" t="e">
        <f t="shared" si="204"/>
        <v>#VALUE!</v>
      </c>
      <c r="U349" s="29" t="e">
        <f t="shared" si="204"/>
        <v>#VALUE!</v>
      </c>
      <c r="V349" s="29" t="e">
        <f t="shared" si="204"/>
        <v>#VALUE!</v>
      </c>
      <c r="W349" s="29" t="e">
        <f t="shared" si="204"/>
        <v>#VALUE!</v>
      </c>
      <c r="X349" s="29" t="e">
        <f t="shared" si="204"/>
        <v>#VALUE!</v>
      </c>
      <c r="Y349" s="29" t="e">
        <f t="shared" si="204"/>
        <v>#VALUE!</v>
      </c>
      <c r="Z349" s="29" t="e">
        <f t="shared" si="204"/>
        <v>#VALUE!</v>
      </c>
      <c r="AA349" s="29" t="e">
        <f t="shared" si="204"/>
        <v>#VALUE!</v>
      </c>
      <c r="AB349" s="29" t="e">
        <f t="shared" si="204"/>
        <v>#VALUE!</v>
      </c>
      <c r="AC349" s="29" t="e">
        <f t="shared" si="204"/>
        <v>#VALUE!</v>
      </c>
      <c r="AD349" s="29" t="e">
        <f t="shared" si="204"/>
        <v>#VALUE!</v>
      </c>
      <c r="AE349" s="29" t="e">
        <f t="shared" si="204"/>
        <v>#VALUE!</v>
      </c>
      <c r="AF349" s="29" t="e">
        <f t="shared" si="204"/>
        <v>#VALUE!</v>
      </c>
      <c r="AG349" s="29" t="e">
        <f t="shared" si="204"/>
        <v>#VALUE!</v>
      </c>
      <c r="AH349" s="100"/>
      <c r="AI349" s="111"/>
    </row>
    <row r="350" spans="2:38">
      <c r="B350" s="16" t="s">
        <v>24</v>
      </c>
      <c r="C350" s="30" t="e">
        <f>IF(EDATE(C329,1)&gt;$G$5,"",EDATE(C329,1))</f>
        <v>#VALUE!</v>
      </c>
      <c r="D350" s="29" t="e">
        <f t="shared" ref="D350:AG350" si="205">IF(D349&gt;$G$5,"",IF(C350=EOMONTH(DATE($C347,$D347,1),0),"",IF(C350="","",C350+1)))</f>
        <v>#VALUE!</v>
      </c>
      <c r="E350" s="29" t="e">
        <f t="shared" si="205"/>
        <v>#VALUE!</v>
      </c>
      <c r="F350" s="29" t="e">
        <f t="shared" si="205"/>
        <v>#VALUE!</v>
      </c>
      <c r="G350" s="29" t="e">
        <f t="shared" si="205"/>
        <v>#VALUE!</v>
      </c>
      <c r="H350" s="29" t="e">
        <f t="shared" si="205"/>
        <v>#VALUE!</v>
      </c>
      <c r="I350" s="29" t="e">
        <f t="shared" si="205"/>
        <v>#VALUE!</v>
      </c>
      <c r="J350" s="29" t="e">
        <f t="shared" si="205"/>
        <v>#VALUE!</v>
      </c>
      <c r="K350" s="29" t="e">
        <f t="shared" si="205"/>
        <v>#VALUE!</v>
      </c>
      <c r="L350" s="29" t="e">
        <f t="shared" si="205"/>
        <v>#VALUE!</v>
      </c>
      <c r="M350" s="29" t="e">
        <f t="shared" si="205"/>
        <v>#VALUE!</v>
      </c>
      <c r="N350" s="29" t="e">
        <f t="shared" si="205"/>
        <v>#VALUE!</v>
      </c>
      <c r="O350" s="29" t="e">
        <f t="shared" si="205"/>
        <v>#VALUE!</v>
      </c>
      <c r="P350" s="29" t="e">
        <f t="shared" si="205"/>
        <v>#VALUE!</v>
      </c>
      <c r="Q350" s="29" t="e">
        <f t="shared" si="205"/>
        <v>#VALUE!</v>
      </c>
      <c r="R350" s="29" t="e">
        <f t="shared" si="205"/>
        <v>#VALUE!</v>
      </c>
      <c r="S350" s="29" t="e">
        <f t="shared" si="205"/>
        <v>#VALUE!</v>
      </c>
      <c r="T350" s="29" t="e">
        <f t="shared" si="205"/>
        <v>#VALUE!</v>
      </c>
      <c r="U350" s="29" t="e">
        <f t="shared" si="205"/>
        <v>#VALUE!</v>
      </c>
      <c r="V350" s="29" t="e">
        <f t="shared" si="205"/>
        <v>#VALUE!</v>
      </c>
      <c r="W350" s="29" t="e">
        <f t="shared" si="205"/>
        <v>#VALUE!</v>
      </c>
      <c r="X350" s="29" t="e">
        <f t="shared" si="205"/>
        <v>#VALUE!</v>
      </c>
      <c r="Y350" s="29" t="e">
        <f t="shared" si="205"/>
        <v>#VALUE!</v>
      </c>
      <c r="Z350" s="29" t="e">
        <f t="shared" si="205"/>
        <v>#VALUE!</v>
      </c>
      <c r="AA350" s="29" t="e">
        <f t="shared" si="205"/>
        <v>#VALUE!</v>
      </c>
      <c r="AB350" s="29" t="e">
        <f t="shared" si="205"/>
        <v>#VALUE!</v>
      </c>
      <c r="AC350" s="29" t="e">
        <f t="shared" si="205"/>
        <v>#VALUE!</v>
      </c>
      <c r="AD350" s="29" t="e">
        <f t="shared" si="205"/>
        <v>#VALUE!</v>
      </c>
      <c r="AE350" s="29" t="e">
        <f t="shared" si="205"/>
        <v>#VALUE!</v>
      </c>
      <c r="AF350" s="29" t="e">
        <f t="shared" si="205"/>
        <v>#VALUE!</v>
      </c>
      <c r="AG350" s="29" t="e">
        <f t="shared" si="205"/>
        <v>#VALUE!</v>
      </c>
      <c r="AH350" s="95" t="s">
        <v>25</v>
      </c>
      <c r="AI350" s="105">
        <f>+COUNTIFS(C351:AG351,"土",C352:AG352,"")+COUNTIFS(C351:AG351,"日",C352:AG352,"")</f>
        <v>0</v>
      </c>
    </row>
    <row r="351" spans="2:38">
      <c r="B351" s="7" t="s">
        <v>26</v>
      </c>
      <c r="C351" s="20" t="str">
        <f t="shared" ref="C351:AG351" si="206">IFERROR(TEXT(WEEKDAY(+C350),"aaa"),"")</f>
        <v/>
      </c>
      <c r="D351" s="20" t="str">
        <f t="shared" si="206"/>
        <v/>
      </c>
      <c r="E351" s="20" t="str">
        <f t="shared" si="206"/>
        <v/>
      </c>
      <c r="F351" s="20" t="str">
        <f t="shared" si="206"/>
        <v/>
      </c>
      <c r="G351" s="20" t="str">
        <f t="shared" si="206"/>
        <v/>
      </c>
      <c r="H351" s="20" t="str">
        <f t="shared" si="206"/>
        <v/>
      </c>
      <c r="I351" s="20" t="str">
        <f t="shared" si="206"/>
        <v/>
      </c>
      <c r="J351" s="20" t="str">
        <f t="shared" si="206"/>
        <v/>
      </c>
      <c r="K351" s="20" t="str">
        <f t="shared" si="206"/>
        <v/>
      </c>
      <c r="L351" s="20" t="str">
        <f t="shared" si="206"/>
        <v/>
      </c>
      <c r="M351" s="20" t="str">
        <f t="shared" si="206"/>
        <v/>
      </c>
      <c r="N351" s="20" t="str">
        <f t="shared" si="206"/>
        <v/>
      </c>
      <c r="O351" s="20" t="str">
        <f t="shared" si="206"/>
        <v/>
      </c>
      <c r="P351" s="20" t="str">
        <f t="shared" si="206"/>
        <v/>
      </c>
      <c r="Q351" s="20" t="str">
        <f t="shared" si="206"/>
        <v/>
      </c>
      <c r="R351" s="20" t="str">
        <f t="shared" si="206"/>
        <v/>
      </c>
      <c r="S351" s="20" t="str">
        <f t="shared" si="206"/>
        <v/>
      </c>
      <c r="T351" s="20" t="str">
        <f t="shared" si="206"/>
        <v/>
      </c>
      <c r="U351" s="20" t="str">
        <f t="shared" si="206"/>
        <v/>
      </c>
      <c r="V351" s="20" t="str">
        <f t="shared" si="206"/>
        <v/>
      </c>
      <c r="W351" s="20" t="str">
        <f t="shared" si="206"/>
        <v/>
      </c>
      <c r="X351" s="20" t="str">
        <f t="shared" si="206"/>
        <v/>
      </c>
      <c r="Y351" s="20" t="str">
        <f t="shared" si="206"/>
        <v/>
      </c>
      <c r="Z351" s="20" t="str">
        <f t="shared" si="206"/>
        <v/>
      </c>
      <c r="AA351" s="20" t="str">
        <f t="shared" si="206"/>
        <v/>
      </c>
      <c r="AB351" s="20" t="str">
        <f t="shared" si="206"/>
        <v/>
      </c>
      <c r="AC351" s="20" t="str">
        <f t="shared" si="206"/>
        <v/>
      </c>
      <c r="AD351" s="20" t="str">
        <f t="shared" si="206"/>
        <v/>
      </c>
      <c r="AE351" s="20" t="str">
        <f t="shared" si="206"/>
        <v/>
      </c>
      <c r="AF351" s="20" t="str">
        <f t="shared" si="206"/>
        <v/>
      </c>
      <c r="AG351" s="20" t="str">
        <f t="shared" si="206"/>
        <v/>
      </c>
      <c r="AH351" s="95" t="s">
        <v>12</v>
      </c>
      <c r="AI351" s="105">
        <f>+COUNTIF(C352:AG352,"夏休")+COUNTIF(C352:AG352,"冬休")+COUNTIF(C352:AG352,"中止")</f>
        <v>0</v>
      </c>
    </row>
    <row r="352" spans="2:38" ht="13.5" customHeight="1">
      <c r="B352" s="8" t="s">
        <v>27</v>
      </c>
      <c r="C352" s="21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39"/>
      <c r="AG352" s="88"/>
      <c r="AH352" s="96" t="s">
        <v>4</v>
      </c>
      <c r="AI352" s="106">
        <f>COUNT(C350:AG350)-AI351</f>
        <v>0</v>
      </c>
    </row>
    <row r="353" spans="2:38" ht="13.5" customHeight="1">
      <c r="B353" s="9"/>
      <c r="C353" s="21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  <c r="AG353" s="88"/>
      <c r="AH353" s="96" t="s">
        <v>29</v>
      </c>
      <c r="AI353" s="106">
        <f>+COUNTIF(C354:AG355,"休")</f>
        <v>0</v>
      </c>
      <c r="AJ353" s="113" t="e">
        <f>IF(AI354&gt;0.285,"",IF(AI353&lt;AI350,"←計画日数が足りません",""))</f>
        <v>#DIV/0!</v>
      </c>
    </row>
    <row r="354" spans="2:38" ht="13.5" customHeight="1">
      <c r="B354" s="10" t="s">
        <v>2</v>
      </c>
      <c r="C354" s="22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F354" s="35"/>
      <c r="AG354" s="89"/>
      <c r="AH354" s="96" t="s">
        <v>30</v>
      </c>
      <c r="AI354" s="107" t="e">
        <f>+AI353/AI352</f>
        <v>#DIV/0!</v>
      </c>
    </row>
    <row r="355" spans="2:38">
      <c r="B355" s="10"/>
      <c r="C355" s="22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F355" s="35"/>
      <c r="AG355" s="89"/>
      <c r="AH355" s="96" t="s">
        <v>7</v>
      </c>
      <c r="AI355" s="106">
        <f>+COUNTA(C356:AG357)</f>
        <v>0</v>
      </c>
    </row>
    <row r="356" spans="2:38">
      <c r="B356" s="11" t="s">
        <v>17</v>
      </c>
      <c r="C356" s="23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90"/>
      <c r="AH356" s="97" t="s">
        <v>31</v>
      </c>
      <c r="AI356" s="108" t="e">
        <f>+AI355/AI352</f>
        <v>#DIV/0!</v>
      </c>
      <c r="AL356" s="2">
        <f>+COUNTIF(C354:AG355,"休")</f>
        <v>0</v>
      </c>
    </row>
    <row r="357" spans="2:38">
      <c r="B357" s="12"/>
      <c r="C357" s="24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91"/>
      <c r="AH357" s="98" t="s">
        <v>6</v>
      </c>
      <c r="AI357" s="109" t="str">
        <f>IF(7&gt;AI352,"対象外",IF(OR(AI356&gt;=0.285,AI355&gt;=AI350),"OK","NG"))</f>
        <v>対象外</v>
      </c>
      <c r="AJ357" s="113" t="str">
        <f>IF(AI357="対象外","←７日間に満たない期間は達成判定の対象外",IF(AI357="NG","←月単位未達成","←月単位達成"))</f>
        <v>←７日間に満たない期間は達成判定の対象外</v>
      </c>
      <c r="AL357" s="114" t="str">
        <f>IF(7&gt;AI352,"対象外",IF(AL356&gt;=AI350,"OK","NG"))</f>
        <v>対象外</v>
      </c>
    </row>
    <row r="358" spans="2:38" hidden="1">
      <c r="B358" s="13" t="s">
        <v>32</v>
      </c>
      <c r="C358" s="25" t="e">
        <f t="shared" ref="C358:AG358" si="207">IF(AND(DAY(C350)&gt;=22,DAY(C350)&lt;=28,C351="土"),1,0)</f>
        <v>#VALUE!</v>
      </c>
      <c r="D358" s="25" t="e">
        <f t="shared" si="207"/>
        <v>#VALUE!</v>
      </c>
      <c r="E358" s="25" t="e">
        <f t="shared" si="207"/>
        <v>#VALUE!</v>
      </c>
      <c r="F358" s="25" t="e">
        <f t="shared" si="207"/>
        <v>#VALUE!</v>
      </c>
      <c r="G358" s="25" t="e">
        <f t="shared" si="207"/>
        <v>#VALUE!</v>
      </c>
      <c r="H358" s="25" t="e">
        <f t="shared" si="207"/>
        <v>#VALUE!</v>
      </c>
      <c r="I358" s="25" t="e">
        <f t="shared" si="207"/>
        <v>#VALUE!</v>
      </c>
      <c r="J358" s="25" t="e">
        <f t="shared" si="207"/>
        <v>#VALUE!</v>
      </c>
      <c r="K358" s="25" t="e">
        <f t="shared" si="207"/>
        <v>#VALUE!</v>
      </c>
      <c r="L358" s="25" t="e">
        <f t="shared" si="207"/>
        <v>#VALUE!</v>
      </c>
      <c r="M358" s="25" t="e">
        <f t="shared" si="207"/>
        <v>#VALUE!</v>
      </c>
      <c r="N358" s="25" t="e">
        <f t="shared" si="207"/>
        <v>#VALUE!</v>
      </c>
      <c r="O358" s="25" t="e">
        <f t="shared" si="207"/>
        <v>#VALUE!</v>
      </c>
      <c r="P358" s="25" t="e">
        <f t="shared" si="207"/>
        <v>#VALUE!</v>
      </c>
      <c r="Q358" s="25" t="e">
        <f t="shared" si="207"/>
        <v>#VALUE!</v>
      </c>
      <c r="R358" s="25" t="e">
        <f t="shared" si="207"/>
        <v>#VALUE!</v>
      </c>
      <c r="S358" s="25" t="e">
        <f t="shared" si="207"/>
        <v>#VALUE!</v>
      </c>
      <c r="T358" s="25" t="e">
        <f t="shared" si="207"/>
        <v>#VALUE!</v>
      </c>
      <c r="U358" s="25" t="e">
        <f t="shared" si="207"/>
        <v>#VALUE!</v>
      </c>
      <c r="V358" s="25" t="e">
        <f t="shared" si="207"/>
        <v>#VALUE!</v>
      </c>
      <c r="W358" s="25" t="e">
        <f t="shared" si="207"/>
        <v>#VALUE!</v>
      </c>
      <c r="X358" s="25" t="e">
        <f t="shared" si="207"/>
        <v>#VALUE!</v>
      </c>
      <c r="Y358" s="25" t="e">
        <f t="shared" si="207"/>
        <v>#VALUE!</v>
      </c>
      <c r="Z358" s="25" t="e">
        <f t="shared" si="207"/>
        <v>#VALUE!</v>
      </c>
      <c r="AA358" s="25" t="e">
        <f t="shared" si="207"/>
        <v>#VALUE!</v>
      </c>
      <c r="AB358" s="25" t="e">
        <f t="shared" si="207"/>
        <v>#VALUE!</v>
      </c>
      <c r="AC358" s="25" t="e">
        <f t="shared" si="207"/>
        <v>#VALUE!</v>
      </c>
      <c r="AD358" s="25" t="e">
        <f t="shared" si="207"/>
        <v>#VALUE!</v>
      </c>
      <c r="AE358" s="25" t="e">
        <f t="shared" si="207"/>
        <v>#VALUE!</v>
      </c>
      <c r="AF358" s="25" t="e">
        <f t="shared" si="207"/>
        <v>#VALUE!</v>
      </c>
      <c r="AG358" s="25" t="e">
        <f t="shared" si="207"/>
        <v>#VALUE!</v>
      </c>
      <c r="AH358" s="99" t="s">
        <v>34</v>
      </c>
      <c r="AI358" s="110">
        <f t="shared" ref="AI358:AI365" si="208">_xlfn.AGGREGATE(9,6,C358:AG358)</f>
        <v>0</v>
      </c>
      <c r="AJ358" s="113"/>
    </row>
    <row r="359" spans="2:38" hidden="1">
      <c r="B359" s="13" t="s">
        <v>13</v>
      </c>
      <c r="C359" s="26" t="e">
        <f t="shared" ref="C359:AG359" si="209">IF(AND(DAY(C350)&gt;=22,DAY(C350)&lt;=28,C351="土",OR(C356="休",C356="雨")),1,0)</f>
        <v>#VALUE!</v>
      </c>
      <c r="D359" s="26" t="e">
        <f t="shared" si="209"/>
        <v>#VALUE!</v>
      </c>
      <c r="E359" s="26" t="e">
        <f t="shared" si="209"/>
        <v>#VALUE!</v>
      </c>
      <c r="F359" s="26" t="e">
        <f t="shared" si="209"/>
        <v>#VALUE!</v>
      </c>
      <c r="G359" s="26" t="e">
        <f t="shared" si="209"/>
        <v>#VALUE!</v>
      </c>
      <c r="H359" s="26" t="e">
        <f t="shared" si="209"/>
        <v>#VALUE!</v>
      </c>
      <c r="I359" s="26" t="e">
        <f t="shared" si="209"/>
        <v>#VALUE!</v>
      </c>
      <c r="J359" s="26" t="e">
        <f t="shared" si="209"/>
        <v>#VALUE!</v>
      </c>
      <c r="K359" s="26" t="e">
        <f t="shared" si="209"/>
        <v>#VALUE!</v>
      </c>
      <c r="L359" s="26" t="e">
        <f t="shared" si="209"/>
        <v>#VALUE!</v>
      </c>
      <c r="M359" s="26" t="e">
        <f t="shared" si="209"/>
        <v>#VALUE!</v>
      </c>
      <c r="N359" s="26" t="e">
        <f t="shared" si="209"/>
        <v>#VALUE!</v>
      </c>
      <c r="O359" s="26" t="e">
        <f t="shared" si="209"/>
        <v>#VALUE!</v>
      </c>
      <c r="P359" s="26" t="e">
        <f t="shared" si="209"/>
        <v>#VALUE!</v>
      </c>
      <c r="Q359" s="26" t="e">
        <f t="shared" si="209"/>
        <v>#VALUE!</v>
      </c>
      <c r="R359" s="26" t="e">
        <f t="shared" si="209"/>
        <v>#VALUE!</v>
      </c>
      <c r="S359" s="26" t="e">
        <f t="shared" si="209"/>
        <v>#VALUE!</v>
      </c>
      <c r="T359" s="26" t="e">
        <f t="shared" si="209"/>
        <v>#VALUE!</v>
      </c>
      <c r="U359" s="26" t="e">
        <f t="shared" si="209"/>
        <v>#VALUE!</v>
      </c>
      <c r="V359" s="26" t="e">
        <f t="shared" si="209"/>
        <v>#VALUE!</v>
      </c>
      <c r="W359" s="26" t="e">
        <f t="shared" si="209"/>
        <v>#VALUE!</v>
      </c>
      <c r="X359" s="26" t="e">
        <f t="shared" si="209"/>
        <v>#VALUE!</v>
      </c>
      <c r="Y359" s="26" t="e">
        <f t="shared" si="209"/>
        <v>#VALUE!</v>
      </c>
      <c r="Z359" s="26" t="e">
        <f t="shared" si="209"/>
        <v>#VALUE!</v>
      </c>
      <c r="AA359" s="26" t="e">
        <f t="shared" si="209"/>
        <v>#VALUE!</v>
      </c>
      <c r="AB359" s="26" t="e">
        <f t="shared" si="209"/>
        <v>#VALUE!</v>
      </c>
      <c r="AC359" s="26" t="e">
        <f t="shared" si="209"/>
        <v>#VALUE!</v>
      </c>
      <c r="AD359" s="26" t="e">
        <f t="shared" si="209"/>
        <v>#VALUE!</v>
      </c>
      <c r="AE359" s="26" t="e">
        <f t="shared" si="209"/>
        <v>#VALUE!</v>
      </c>
      <c r="AF359" s="26" t="e">
        <f t="shared" si="209"/>
        <v>#VALUE!</v>
      </c>
      <c r="AG359" s="26" t="e">
        <f t="shared" si="209"/>
        <v>#VALUE!</v>
      </c>
      <c r="AH359" s="99" t="s">
        <v>35</v>
      </c>
      <c r="AI359" s="110">
        <f t="shared" si="208"/>
        <v>0</v>
      </c>
      <c r="AJ359" s="113"/>
    </row>
    <row r="360" spans="2:38" hidden="1">
      <c r="B360" s="13" t="s">
        <v>37</v>
      </c>
      <c r="C360" s="25" t="e">
        <f t="shared" ref="C360:AG360" si="210">IF(AND(DAY(C350)&gt;=8,DAY(C350)&lt;=14,C351="土"),1,0)</f>
        <v>#VALUE!</v>
      </c>
      <c r="D360" s="25" t="e">
        <f t="shared" si="210"/>
        <v>#VALUE!</v>
      </c>
      <c r="E360" s="25" t="e">
        <f t="shared" si="210"/>
        <v>#VALUE!</v>
      </c>
      <c r="F360" s="25" t="e">
        <f t="shared" si="210"/>
        <v>#VALUE!</v>
      </c>
      <c r="G360" s="25" t="e">
        <f t="shared" si="210"/>
        <v>#VALUE!</v>
      </c>
      <c r="H360" s="25" t="e">
        <f t="shared" si="210"/>
        <v>#VALUE!</v>
      </c>
      <c r="I360" s="25" t="e">
        <f t="shared" si="210"/>
        <v>#VALUE!</v>
      </c>
      <c r="J360" s="25" t="e">
        <f t="shared" si="210"/>
        <v>#VALUE!</v>
      </c>
      <c r="K360" s="25" t="e">
        <f t="shared" si="210"/>
        <v>#VALUE!</v>
      </c>
      <c r="L360" s="25" t="e">
        <f t="shared" si="210"/>
        <v>#VALUE!</v>
      </c>
      <c r="M360" s="25" t="e">
        <f t="shared" si="210"/>
        <v>#VALUE!</v>
      </c>
      <c r="N360" s="25" t="e">
        <f t="shared" si="210"/>
        <v>#VALUE!</v>
      </c>
      <c r="O360" s="25" t="e">
        <f t="shared" si="210"/>
        <v>#VALUE!</v>
      </c>
      <c r="P360" s="25" t="e">
        <f t="shared" si="210"/>
        <v>#VALUE!</v>
      </c>
      <c r="Q360" s="25" t="e">
        <f t="shared" si="210"/>
        <v>#VALUE!</v>
      </c>
      <c r="R360" s="25" t="e">
        <f t="shared" si="210"/>
        <v>#VALUE!</v>
      </c>
      <c r="S360" s="25" t="e">
        <f t="shared" si="210"/>
        <v>#VALUE!</v>
      </c>
      <c r="T360" s="25" t="e">
        <f t="shared" si="210"/>
        <v>#VALUE!</v>
      </c>
      <c r="U360" s="25" t="e">
        <f t="shared" si="210"/>
        <v>#VALUE!</v>
      </c>
      <c r="V360" s="25" t="e">
        <f t="shared" si="210"/>
        <v>#VALUE!</v>
      </c>
      <c r="W360" s="25" t="e">
        <f t="shared" si="210"/>
        <v>#VALUE!</v>
      </c>
      <c r="X360" s="25" t="e">
        <f t="shared" si="210"/>
        <v>#VALUE!</v>
      </c>
      <c r="Y360" s="25" t="e">
        <f t="shared" si="210"/>
        <v>#VALUE!</v>
      </c>
      <c r="Z360" s="25" t="e">
        <f t="shared" si="210"/>
        <v>#VALUE!</v>
      </c>
      <c r="AA360" s="25" t="e">
        <f t="shared" si="210"/>
        <v>#VALUE!</v>
      </c>
      <c r="AB360" s="25" t="e">
        <f t="shared" si="210"/>
        <v>#VALUE!</v>
      </c>
      <c r="AC360" s="25" t="e">
        <f t="shared" si="210"/>
        <v>#VALUE!</v>
      </c>
      <c r="AD360" s="25" t="e">
        <f t="shared" si="210"/>
        <v>#VALUE!</v>
      </c>
      <c r="AE360" s="25" t="e">
        <f t="shared" si="210"/>
        <v>#VALUE!</v>
      </c>
      <c r="AF360" s="25" t="e">
        <f t="shared" si="210"/>
        <v>#VALUE!</v>
      </c>
      <c r="AG360" s="25" t="e">
        <f t="shared" si="210"/>
        <v>#VALUE!</v>
      </c>
      <c r="AH360" s="99" t="s">
        <v>34</v>
      </c>
      <c r="AI360" s="110">
        <f t="shared" si="208"/>
        <v>0</v>
      </c>
      <c r="AJ360" s="113"/>
    </row>
    <row r="361" spans="2:38" hidden="1">
      <c r="B361" s="13" t="s">
        <v>38</v>
      </c>
      <c r="C361" s="26" t="e">
        <f t="shared" ref="C361:AG361" si="211">IF(AND(DAY(C350)&gt;=8,DAY(C350)&lt;=14,C351="土",OR(C356="休",C356="雨")),1,0)</f>
        <v>#VALUE!</v>
      </c>
      <c r="D361" s="26" t="e">
        <f t="shared" si="211"/>
        <v>#VALUE!</v>
      </c>
      <c r="E361" s="26" t="e">
        <f t="shared" si="211"/>
        <v>#VALUE!</v>
      </c>
      <c r="F361" s="26" t="e">
        <f t="shared" si="211"/>
        <v>#VALUE!</v>
      </c>
      <c r="G361" s="26" t="e">
        <f t="shared" si="211"/>
        <v>#VALUE!</v>
      </c>
      <c r="H361" s="26" t="e">
        <f t="shared" si="211"/>
        <v>#VALUE!</v>
      </c>
      <c r="I361" s="26" t="e">
        <f t="shared" si="211"/>
        <v>#VALUE!</v>
      </c>
      <c r="J361" s="26" t="e">
        <f t="shared" si="211"/>
        <v>#VALUE!</v>
      </c>
      <c r="K361" s="26" t="e">
        <f t="shared" si="211"/>
        <v>#VALUE!</v>
      </c>
      <c r="L361" s="26" t="e">
        <f t="shared" si="211"/>
        <v>#VALUE!</v>
      </c>
      <c r="M361" s="26" t="e">
        <f t="shared" si="211"/>
        <v>#VALUE!</v>
      </c>
      <c r="N361" s="26" t="e">
        <f t="shared" si="211"/>
        <v>#VALUE!</v>
      </c>
      <c r="O361" s="26" t="e">
        <f t="shared" si="211"/>
        <v>#VALUE!</v>
      </c>
      <c r="P361" s="26" t="e">
        <f t="shared" si="211"/>
        <v>#VALUE!</v>
      </c>
      <c r="Q361" s="26" t="e">
        <f t="shared" si="211"/>
        <v>#VALUE!</v>
      </c>
      <c r="R361" s="26" t="e">
        <f t="shared" si="211"/>
        <v>#VALUE!</v>
      </c>
      <c r="S361" s="26" t="e">
        <f t="shared" si="211"/>
        <v>#VALUE!</v>
      </c>
      <c r="T361" s="26" t="e">
        <f t="shared" si="211"/>
        <v>#VALUE!</v>
      </c>
      <c r="U361" s="26" t="e">
        <f t="shared" si="211"/>
        <v>#VALUE!</v>
      </c>
      <c r="V361" s="26" t="e">
        <f t="shared" si="211"/>
        <v>#VALUE!</v>
      </c>
      <c r="W361" s="26" t="e">
        <f t="shared" si="211"/>
        <v>#VALUE!</v>
      </c>
      <c r="X361" s="26" t="e">
        <f t="shared" si="211"/>
        <v>#VALUE!</v>
      </c>
      <c r="Y361" s="26" t="e">
        <f t="shared" si="211"/>
        <v>#VALUE!</v>
      </c>
      <c r="Z361" s="26" t="e">
        <f t="shared" si="211"/>
        <v>#VALUE!</v>
      </c>
      <c r="AA361" s="26" t="e">
        <f t="shared" si="211"/>
        <v>#VALUE!</v>
      </c>
      <c r="AB361" s="26" t="e">
        <f t="shared" si="211"/>
        <v>#VALUE!</v>
      </c>
      <c r="AC361" s="26" t="e">
        <f t="shared" si="211"/>
        <v>#VALUE!</v>
      </c>
      <c r="AD361" s="26" t="e">
        <f t="shared" si="211"/>
        <v>#VALUE!</v>
      </c>
      <c r="AE361" s="26" t="e">
        <f t="shared" si="211"/>
        <v>#VALUE!</v>
      </c>
      <c r="AF361" s="26" t="e">
        <f t="shared" si="211"/>
        <v>#VALUE!</v>
      </c>
      <c r="AG361" s="26" t="e">
        <f t="shared" si="211"/>
        <v>#VALUE!</v>
      </c>
      <c r="AH361" s="99" t="s">
        <v>35</v>
      </c>
      <c r="AI361" s="110">
        <f t="shared" si="208"/>
        <v>0</v>
      </c>
      <c r="AJ361" s="113"/>
    </row>
    <row r="362" spans="2:38" hidden="1">
      <c r="B362" s="13" t="s">
        <v>33</v>
      </c>
      <c r="C362" s="25" t="e">
        <f t="shared" ref="C362:AG362" si="212">IF(AND(DAY(C350)&gt;=22,DAY(C350)&lt;=28,C351="日"),1,0)</f>
        <v>#VALUE!</v>
      </c>
      <c r="D362" s="25" t="e">
        <f t="shared" si="212"/>
        <v>#VALUE!</v>
      </c>
      <c r="E362" s="25" t="e">
        <f t="shared" si="212"/>
        <v>#VALUE!</v>
      </c>
      <c r="F362" s="25" t="e">
        <f t="shared" si="212"/>
        <v>#VALUE!</v>
      </c>
      <c r="G362" s="25" t="e">
        <f t="shared" si="212"/>
        <v>#VALUE!</v>
      </c>
      <c r="H362" s="25" t="e">
        <f t="shared" si="212"/>
        <v>#VALUE!</v>
      </c>
      <c r="I362" s="25" t="e">
        <f t="shared" si="212"/>
        <v>#VALUE!</v>
      </c>
      <c r="J362" s="25" t="e">
        <f t="shared" si="212"/>
        <v>#VALUE!</v>
      </c>
      <c r="K362" s="25" t="e">
        <f t="shared" si="212"/>
        <v>#VALUE!</v>
      </c>
      <c r="L362" s="25" t="e">
        <f t="shared" si="212"/>
        <v>#VALUE!</v>
      </c>
      <c r="M362" s="25" t="e">
        <f t="shared" si="212"/>
        <v>#VALUE!</v>
      </c>
      <c r="N362" s="25" t="e">
        <f t="shared" si="212"/>
        <v>#VALUE!</v>
      </c>
      <c r="O362" s="25" t="e">
        <f t="shared" si="212"/>
        <v>#VALUE!</v>
      </c>
      <c r="P362" s="25" t="e">
        <f t="shared" si="212"/>
        <v>#VALUE!</v>
      </c>
      <c r="Q362" s="25" t="e">
        <f t="shared" si="212"/>
        <v>#VALUE!</v>
      </c>
      <c r="R362" s="25" t="e">
        <f t="shared" si="212"/>
        <v>#VALUE!</v>
      </c>
      <c r="S362" s="25" t="e">
        <f t="shared" si="212"/>
        <v>#VALUE!</v>
      </c>
      <c r="T362" s="25" t="e">
        <f t="shared" si="212"/>
        <v>#VALUE!</v>
      </c>
      <c r="U362" s="25" t="e">
        <f t="shared" si="212"/>
        <v>#VALUE!</v>
      </c>
      <c r="V362" s="25" t="e">
        <f t="shared" si="212"/>
        <v>#VALUE!</v>
      </c>
      <c r="W362" s="25" t="e">
        <f t="shared" si="212"/>
        <v>#VALUE!</v>
      </c>
      <c r="X362" s="25" t="e">
        <f t="shared" si="212"/>
        <v>#VALUE!</v>
      </c>
      <c r="Y362" s="25" t="e">
        <f t="shared" si="212"/>
        <v>#VALUE!</v>
      </c>
      <c r="Z362" s="25" t="e">
        <f t="shared" si="212"/>
        <v>#VALUE!</v>
      </c>
      <c r="AA362" s="25" t="e">
        <f t="shared" si="212"/>
        <v>#VALUE!</v>
      </c>
      <c r="AB362" s="25" t="e">
        <f t="shared" si="212"/>
        <v>#VALUE!</v>
      </c>
      <c r="AC362" s="25" t="e">
        <f t="shared" si="212"/>
        <v>#VALUE!</v>
      </c>
      <c r="AD362" s="25" t="e">
        <f t="shared" si="212"/>
        <v>#VALUE!</v>
      </c>
      <c r="AE362" s="25" t="e">
        <f t="shared" si="212"/>
        <v>#VALUE!</v>
      </c>
      <c r="AF362" s="25" t="e">
        <f t="shared" si="212"/>
        <v>#VALUE!</v>
      </c>
      <c r="AG362" s="25" t="e">
        <f t="shared" si="212"/>
        <v>#VALUE!</v>
      </c>
      <c r="AH362" s="99" t="s">
        <v>34</v>
      </c>
      <c r="AI362" s="110">
        <f t="shared" si="208"/>
        <v>0</v>
      </c>
      <c r="AJ362" s="113"/>
    </row>
    <row r="363" spans="2:38" hidden="1">
      <c r="B363" s="13" t="s">
        <v>39</v>
      </c>
      <c r="C363" s="26" t="e">
        <f t="shared" ref="C363:AG363" si="213">IF(AND(DAY(C350)&gt;=22,DAY(C350)&lt;=28,C351="日",OR(C356="休",C356="雨")),1,0)</f>
        <v>#VALUE!</v>
      </c>
      <c r="D363" s="26" t="e">
        <f t="shared" si="213"/>
        <v>#VALUE!</v>
      </c>
      <c r="E363" s="26" t="e">
        <f t="shared" si="213"/>
        <v>#VALUE!</v>
      </c>
      <c r="F363" s="26" t="e">
        <f t="shared" si="213"/>
        <v>#VALUE!</v>
      </c>
      <c r="G363" s="26" t="e">
        <f t="shared" si="213"/>
        <v>#VALUE!</v>
      </c>
      <c r="H363" s="26" t="e">
        <f t="shared" si="213"/>
        <v>#VALUE!</v>
      </c>
      <c r="I363" s="26" t="e">
        <f t="shared" si="213"/>
        <v>#VALUE!</v>
      </c>
      <c r="J363" s="26" t="e">
        <f t="shared" si="213"/>
        <v>#VALUE!</v>
      </c>
      <c r="K363" s="26" t="e">
        <f t="shared" si="213"/>
        <v>#VALUE!</v>
      </c>
      <c r="L363" s="26" t="e">
        <f t="shared" si="213"/>
        <v>#VALUE!</v>
      </c>
      <c r="M363" s="26" t="e">
        <f t="shared" si="213"/>
        <v>#VALUE!</v>
      </c>
      <c r="N363" s="26" t="e">
        <f t="shared" si="213"/>
        <v>#VALUE!</v>
      </c>
      <c r="O363" s="26" t="e">
        <f t="shared" si="213"/>
        <v>#VALUE!</v>
      </c>
      <c r="P363" s="26" t="e">
        <f t="shared" si="213"/>
        <v>#VALUE!</v>
      </c>
      <c r="Q363" s="26" t="e">
        <f t="shared" si="213"/>
        <v>#VALUE!</v>
      </c>
      <c r="R363" s="26" t="e">
        <f t="shared" si="213"/>
        <v>#VALUE!</v>
      </c>
      <c r="S363" s="26" t="e">
        <f t="shared" si="213"/>
        <v>#VALUE!</v>
      </c>
      <c r="T363" s="26" t="e">
        <f t="shared" si="213"/>
        <v>#VALUE!</v>
      </c>
      <c r="U363" s="26" t="e">
        <f t="shared" si="213"/>
        <v>#VALUE!</v>
      </c>
      <c r="V363" s="26" t="e">
        <f t="shared" si="213"/>
        <v>#VALUE!</v>
      </c>
      <c r="W363" s="26" t="e">
        <f t="shared" si="213"/>
        <v>#VALUE!</v>
      </c>
      <c r="X363" s="26" t="e">
        <f t="shared" si="213"/>
        <v>#VALUE!</v>
      </c>
      <c r="Y363" s="26" t="e">
        <f t="shared" si="213"/>
        <v>#VALUE!</v>
      </c>
      <c r="Z363" s="26" t="e">
        <f t="shared" si="213"/>
        <v>#VALUE!</v>
      </c>
      <c r="AA363" s="26" t="e">
        <f t="shared" si="213"/>
        <v>#VALUE!</v>
      </c>
      <c r="AB363" s="26" t="e">
        <f t="shared" si="213"/>
        <v>#VALUE!</v>
      </c>
      <c r="AC363" s="26" t="e">
        <f t="shared" si="213"/>
        <v>#VALUE!</v>
      </c>
      <c r="AD363" s="26" t="e">
        <f t="shared" si="213"/>
        <v>#VALUE!</v>
      </c>
      <c r="AE363" s="26" t="e">
        <f t="shared" si="213"/>
        <v>#VALUE!</v>
      </c>
      <c r="AF363" s="26" t="e">
        <f t="shared" si="213"/>
        <v>#VALUE!</v>
      </c>
      <c r="AG363" s="26" t="e">
        <f t="shared" si="213"/>
        <v>#VALUE!</v>
      </c>
      <c r="AH363" s="99" t="s">
        <v>35</v>
      </c>
      <c r="AI363" s="110">
        <f t="shared" si="208"/>
        <v>0</v>
      </c>
      <c r="AJ363" s="113"/>
    </row>
    <row r="364" spans="2:38" hidden="1">
      <c r="B364" s="13" t="s">
        <v>40</v>
      </c>
      <c r="C364" s="25" t="e">
        <f t="shared" ref="C364:AG364" si="214">IF(AND(DAY(C350)&gt;=8,DAY(C350)&lt;=14,C351="日"),1,0)</f>
        <v>#VALUE!</v>
      </c>
      <c r="D364" s="25" t="e">
        <f t="shared" si="214"/>
        <v>#VALUE!</v>
      </c>
      <c r="E364" s="25" t="e">
        <f t="shared" si="214"/>
        <v>#VALUE!</v>
      </c>
      <c r="F364" s="25" t="e">
        <f t="shared" si="214"/>
        <v>#VALUE!</v>
      </c>
      <c r="G364" s="25" t="e">
        <f t="shared" si="214"/>
        <v>#VALUE!</v>
      </c>
      <c r="H364" s="25" t="e">
        <f t="shared" si="214"/>
        <v>#VALUE!</v>
      </c>
      <c r="I364" s="25" t="e">
        <f t="shared" si="214"/>
        <v>#VALUE!</v>
      </c>
      <c r="J364" s="25" t="e">
        <f t="shared" si="214"/>
        <v>#VALUE!</v>
      </c>
      <c r="K364" s="25" t="e">
        <f t="shared" si="214"/>
        <v>#VALUE!</v>
      </c>
      <c r="L364" s="25" t="e">
        <f t="shared" si="214"/>
        <v>#VALUE!</v>
      </c>
      <c r="M364" s="25" t="e">
        <f t="shared" si="214"/>
        <v>#VALUE!</v>
      </c>
      <c r="N364" s="25" t="e">
        <f t="shared" si="214"/>
        <v>#VALUE!</v>
      </c>
      <c r="O364" s="25" t="e">
        <f t="shared" si="214"/>
        <v>#VALUE!</v>
      </c>
      <c r="P364" s="25" t="e">
        <f t="shared" si="214"/>
        <v>#VALUE!</v>
      </c>
      <c r="Q364" s="25" t="e">
        <f t="shared" si="214"/>
        <v>#VALUE!</v>
      </c>
      <c r="R364" s="25" t="e">
        <f t="shared" si="214"/>
        <v>#VALUE!</v>
      </c>
      <c r="S364" s="25" t="e">
        <f t="shared" si="214"/>
        <v>#VALUE!</v>
      </c>
      <c r="T364" s="25" t="e">
        <f t="shared" si="214"/>
        <v>#VALUE!</v>
      </c>
      <c r="U364" s="25" t="e">
        <f t="shared" si="214"/>
        <v>#VALUE!</v>
      </c>
      <c r="V364" s="25" t="e">
        <f t="shared" si="214"/>
        <v>#VALUE!</v>
      </c>
      <c r="W364" s="25" t="e">
        <f t="shared" si="214"/>
        <v>#VALUE!</v>
      </c>
      <c r="X364" s="25" t="e">
        <f t="shared" si="214"/>
        <v>#VALUE!</v>
      </c>
      <c r="Y364" s="25" t="e">
        <f t="shared" si="214"/>
        <v>#VALUE!</v>
      </c>
      <c r="Z364" s="25" t="e">
        <f t="shared" si="214"/>
        <v>#VALUE!</v>
      </c>
      <c r="AA364" s="25" t="e">
        <f t="shared" si="214"/>
        <v>#VALUE!</v>
      </c>
      <c r="AB364" s="25" t="e">
        <f t="shared" si="214"/>
        <v>#VALUE!</v>
      </c>
      <c r="AC364" s="25" t="e">
        <f t="shared" si="214"/>
        <v>#VALUE!</v>
      </c>
      <c r="AD364" s="25" t="e">
        <f t="shared" si="214"/>
        <v>#VALUE!</v>
      </c>
      <c r="AE364" s="25" t="e">
        <f t="shared" si="214"/>
        <v>#VALUE!</v>
      </c>
      <c r="AF364" s="25" t="e">
        <f t="shared" si="214"/>
        <v>#VALUE!</v>
      </c>
      <c r="AG364" s="25" t="e">
        <f t="shared" si="214"/>
        <v>#VALUE!</v>
      </c>
      <c r="AH364" s="99" t="s">
        <v>34</v>
      </c>
      <c r="AI364" s="110">
        <f t="shared" si="208"/>
        <v>0</v>
      </c>
      <c r="AJ364" s="113"/>
    </row>
    <row r="365" spans="2:38" hidden="1">
      <c r="B365" s="13" t="s">
        <v>41</v>
      </c>
      <c r="C365" s="26" t="e">
        <f t="shared" ref="C365:AG365" si="215">IF(AND(DAY(C350)&gt;=8,DAY(C350)&lt;=14,C351="日",OR(C356="休",C356="雨")),1,0)</f>
        <v>#VALUE!</v>
      </c>
      <c r="D365" s="26" t="e">
        <f t="shared" si="215"/>
        <v>#VALUE!</v>
      </c>
      <c r="E365" s="26" t="e">
        <f t="shared" si="215"/>
        <v>#VALUE!</v>
      </c>
      <c r="F365" s="26" t="e">
        <f t="shared" si="215"/>
        <v>#VALUE!</v>
      </c>
      <c r="G365" s="26" t="e">
        <f t="shared" si="215"/>
        <v>#VALUE!</v>
      </c>
      <c r="H365" s="26" t="e">
        <f t="shared" si="215"/>
        <v>#VALUE!</v>
      </c>
      <c r="I365" s="26" t="e">
        <f t="shared" si="215"/>
        <v>#VALUE!</v>
      </c>
      <c r="J365" s="26" t="e">
        <f t="shared" si="215"/>
        <v>#VALUE!</v>
      </c>
      <c r="K365" s="26" t="e">
        <f t="shared" si="215"/>
        <v>#VALUE!</v>
      </c>
      <c r="L365" s="26" t="e">
        <f t="shared" si="215"/>
        <v>#VALUE!</v>
      </c>
      <c r="M365" s="26" t="e">
        <f t="shared" si="215"/>
        <v>#VALUE!</v>
      </c>
      <c r="N365" s="26" t="e">
        <f t="shared" si="215"/>
        <v>#VALUE!</v>
      </c>
      <c r="O365" s="26" t="e">
        <f t="shared" si="215"/>
        <v>#VALUE!</v>
      </c>
      <c r="P365" s="26" t="e">
        <f t="shared" si="215"/>
        <v>#VALUE!</v>
      </c>
      <c r="Q365" s="26" t="e">
        <f t="shared" si="215"/>
        <v>#VALUE!</v>
      </c>
      <c r="R365" s="26" t="e">
        <f t="shared" si="215"/>
        <v>#VALUE!</v>
      </c>
      <c r="S365" s="26" t="e">
        <f t="shared" si="215"/>
        <v>#VALUE!</v>
      </c>
      <c r="T365" s="26" t="e">
        <f t="shared" si="215"/>
        <v>#VALUE!</v>
      </c>
      <c r="U365" s="26" t="e">
        <f t="shared" si="215"/>
        <v>#VALUE!</v>
      </c>
      <c r="V365" s="26" t="e">
        <f t="shared" si="215"/>
        <v>#VALUE!</v>
      </c>
      <c r="W365" s="26" t="e">
        <f t="shared" si="215"/>
        <v>#VALUE!</v>
      </c>
      <c r="X365" s="26" t="e">
        <f t="shared" si="215"/>
        <v>#VALUE!</v>
      </c>
      <c r="Y365" s="26" t="e">
        <f t="shared" si="215"/>
        <v>#VALUE!</v>
      </c>
      <c r="Z365" s="26" t="e">
        <f t="shared" si="215"/>
        <v>#VALUE!</v>
      </c>
      <c r="AA365" s="26" t="e">
        <f t="shared" si="215"/>
        <v>#VALUE!</v>
      </c>
      <c r="AB365" s="26" t="e">
        <f t="shared" si="215"/>
        <v>#VALUE!</v>
      </c>
      <c r="AC365" s="26" t="e">
        <f t="shared" si="215"/>
        <v>#VALUE!</v>
      </c>
      <c r="AD365" s="26" t="e">
        <f t="shared" si="215"/>
        <v>#VALUE!</v>
      </c>
      <c r="AE365" s="26" t="e">
        <f t="shared" si="215"/>
        <v>#VALUE!</v>
      </c>
      <c r="AF365" s="26" t="e">
        <f t="shared" si="215"/>
        <v>#VALUE!</v>
      </c>
      <c r="AG365" s="26" t="e">
        <f t="shared" si="215"/>
        <v>#VALUE!</v>
      </c>
      <c r="AH365" s="99" t="s">
        <v>35</v>
      </c>
      <c r="AI365" s="110">
        <f t="shared" si="208"/>
        <v>0</v>
      </c>
      <c r="AJ365" s="113"/>
    </row>
    <row r="367" spans="2:38">
      <c r="C367" s="2" t="e">
        <f>YEAR(C370)</f>
        <v>#VALUE!</v>
      </c>
      <c r="D367" s="2" t="e">
        <f>MONTH(C370)</f>
        <v>#VALUE!</v>
      </c>
    </row>
    <row r="368" spans="2:38">
      <c r="B368" s="14" t="s">
        <v>1</v>
      </c>
      <c r="C368" s="28" t="e">
        <f>C370</f>
        <v>#VALUE!</v>
      </c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03"/>
    </row>
    <row r="369" spans="2:38" hidden="1">
      <c r="B369" s="15"/>
      <c r="C369" s="29" t="e">
        <f>DATE($C367,$D367,1)</f>
        <v>#VALUE!</v>
      </c>
      <c r="D369" s="29" t="e">
        <f t="shared" ref="D369:AG369" si="216">C369+1</f>
        <v>#VALUE!</v>
      </c>
      <c r="E369" s="29" t="e">
        <f t="shared" si="216"/>
        <v>#VALUE!</v>
      </c>
      <c r="F369" s="29" t="e">
        <f t="shared" si="216"/>
        <v>#VALUE!</v>
      </c>
      <c r="G369" s="29" t="e">
        <f t="shared" si="216"/>
        <v>#VALUE!</v>
      </c>
      <c r="H369" s="29" t="e">
        <f t="shared" si="216"/>
        <v>#VALUE!</v>
      </c>
      <c r="I369" s="29" t="e">
        <f t="shared" si="216"/>
        <v>#VALUE!</v>
      </c>
      <c r="J369" s="29" t="e">
        <f t="shared" si="216"/>
        <v>#VALUE!</v>
      </c>
      <c r="K369" s="29" t="e">
        <f t="shared" si="216"/>
        <v>#VALUE!</v>
      </c>
      <c r="L369" s="29" t="e">
        <f t="shared" si="216"/>
        <v>#VALUE!</v>
      </c>
      <c r="M369" s="29" t="e">
        <f t="shared" si="216"/>
        <v>#VALUE!</v>
      </c>
      <c r="N369" s="29" t="e">
        <f t="shared" si="216"/>
        <v>#VALUE!</v>
      </c>
      <c r="O369" s="29" t="e">
        <f t="shared" si="216"/>
        <v>#VALUE!</v>
      </c>
      <c r="P369" s="29" t="e">
        <f t="shared" si="216"/>
        <v>#VALUE!</v>
      </c>
      <c r="Q369" s="29" t="e">
        <f t="shared" si="216"/>
        <v>#VALUE!</v>
      </c>
      <c r="R369" s="29" t="e">
        <f t="shared" si="216"/>
        <v>#VALUE!</v>
      </c>
      <c r="S369" s="29" t="e">
        <f t="shared" si="216"/>
        <v>#VALUE!</v>
      </c>
      <c r="T369" s="29" t="e">
        <f t="shared" si="216"/>
        <v>#VALUE!</v>
      </c>
      <c r="U369" s="29" t="e">
        <f t="shared" si="216"/>
        <v>#VALUE!</v>
      </c>
      <c r="V369" s="29" t="e">
        <f t="shared" si="216"/>
        <v>#VALUE!</v>
      </c>
      <c r="W369" s="29" t="e">
        <f t="shared" si="216"/>
        <v>#VALUE!</v>
      </c>
      <c r="X369" s="29" t="e">
        <f t="shared" si="216"/>
        <v>#VALUE!</v>
      </c>
      <c r="Y369" s="29" t="e">
        <f t="shared" si="216"/>
        <v>#VALUE!</v>
      </c>
      <c r="Z369" s="29" t="e">
        <f t="shared" si="216"/>
        <v>#VALUE!</v>
      </c>
      <c r="AA369" s="29" t="e">
        <f t="shared" si="216"/>
        <v>#VALUE!</v>
      </c>
      <c r="AB369" s="29" t="e">
        <f t="shared" si="216"/>
        <v>#VALUE!</v>
      </c>
      <c r="AC369" s="29" t="e">
        <f t="shared" si="216"/>
        <v>#VALUE!</v>
      </c>
      <c r="AD369" s="29" t="e">
        <f t="shared" si="216"/>
        <v>#VALUE!</v>
      </c>
      <c r="AE369" s="29" t="e">
        <f t="shared" si="216"/>
        <v>#VALUE!</v>
      </c>
      <c r="AF369" s="29" t="e">
        <f t="shared" si="216"/>
        <v>#VALUE!</v>
      </c>
      <c r="AG369" s="29" t="e">
        <f t="shared" si="216"/>
        <v>#VALUE!</v>
      </c>
      <c r="AH369" s="100"/>
      <c r="AI369" s="111"/>
    </row>
    <row r="370" spans="2:38">
      <c r="B370" s="16" t="s">
        <v>24</v>
      </c>
      <c r="C370" s="30" t="e">
        <f>IF(EDATE(C349,1)&gt;$G$5,"",EDATE(C349,1))</f>
        <v>#VALUE!</v>
      </c>
      <c r="D370" s="29" t="e">
        <f t="shared" ref="D370:AG370" si="217">IF(D369&gt;$G$5,"",IF(C370=EOMONTH(DATE($C367,$D367,1),0),"",IF(C370="","",C370+1)))</f>
        <v>#VALUE!</v>
      </c>
      <c r="E370" s="29" t="e">
        <f t="shared" si="217"/>
        <v>#VALUE!</v>
      </c>
      <c r="F370" s="29" t="e">
        <f t="shared" si="217"/>
        <v>#VALUE!</v>
      </c>
      <c r="G370" s="29" t="e">
        <f t="shared" si="217"/>
        <v>#VALUE!</v>
      </c>
      <c r="H370" s="29" t="e">
        <f t="shared" si="217"/>
        <v>#VALUE!</v>
      </c>
      <c r="I370" s="29" t="e">
        <f t="shared" si="217"/>
        <v>#VALUE!</v>
      </c>
      <c r="J370" s="29" t="e">
        <f t="shared" si="217"/>
        <v>#VALUE!</v>
      </c>
      <c r="K370" s="29" t="e">
        <f t="shared" si="217"/>
        <v>#VALUE!</v>
      </c>
      <c r="L370" s="29" t="e">
        <f t="shared" si="217"/>
        <v>#VALUE!</v>
      </c>
      <c r="M370" s="29" t="e">
        <f t="shared" si="217"/>
        <v>#VALUE!</v>
      </c>
      <c r="N370" s="29" t="e">
        <f t="shared" si="217"/>
        <v>#VALUE!</v>
      </c>
      <c r="O370" s="29" t="e">
        <f t="shared" si="217"/>
        <v>#VALUE!</v>
      </c>
      <c r="P370" s="29" t="e">
        <f t="shared" si="217"/>
        <v>#VALUE!</v>
      </c>
      <c r="Q370" s="29" t="e">
        <f t="shared" si="217"/>
        <v>#VALUE!</v>
      </c>
      <c r="R370" s="29" t="e">
        <f t="shared" si="217"/>
        <v>#VALUE!</v>
      </c>
      <c r="S370" s="29" t="e">
        <f t="shared" si="217"/>
        <v>#VALUE!</v>
      </c>
      <c r="T370" s="29" t="e">
        <f t="shared" si="217"/>
        <v>#VALUE!</v>
      </c>
      <c r="U370" s="29" t="e">
        <f t="shared" si="217"/>
        <v>#VALUE!</v>
      </c>
      <c r="V370" s="29" t="e">
        <f t="shared" si="217"/>
        <v>#VALUE!</v>
      </c>
      <c r="W370" s="29" t="e">
        <f t="shared" si="217"/>
        <v>#VALUE!</v>
      </c>
      <c r="X370" s="29" t="e">
        <f t="shared" si="217"/>
        <v>#VALUE!</v>
      </c>
      <c r="Y370" s="29" t="e">
        <f t="shared" si="217"/>
        <v>#VALUE!</v>
      </c>
      <c r="Z370" s="29" t="e">
        <f t="shared" si="217"/>
        <v>#VALUE!</v>
      </c>
      <c r="AA370" s="29" t="e">
        <f t="shared" si="217"/>
        <v>#VALUE!</v>
      </c>
      <c r="AB370" s="29" t="e">
        <f t="shared" si="217"/>
        <v>#VALUE!</v>
      </c>
      <c r="AC370" s="29" t="e">
        <f t="shared" si="217"/>
        <v>#VALUE!</v>
      </c>
      <c r="AD370" s="29" t="e">
        <f t="shared" si="217"/>
        <v>#VALUE!</v>
      </c>
      <c r="AE370" s="29" t="e">
        <f t="shared" si="217"/>
        <v>#VALUE!</v>
      </c>
      <c r="AF370" s="29" t="e">
        <f t="shared" si="217"/>
        <v>#VALUE!</v>
      </c>
      <c r="AG370" s="29" t="e">
        <f t="shared" si="217"/>
        <v>#VALUE!</v>
      </c>
      <c r="AH370" s="95" t="s">
        <v>25</v>
      </c>
      <c r="AI370" s="105">
        <f>+COUNTIFS(C371:AG371,"土",C372:AG372,"")+COUNTIFS(C371:AG371,"日",C372:AG372,"")</f>
        <v>0</v>
      </c>
    </row>
    <row r="371" spans="2:38">
      <c r="B371" s="7" t="s">
        <v>26</v>
      </c>
      <c r="C371" s="20" t="str">
        <f t="shared" ref="C371:AG371" si="218">IFERROR(TEXT(WEEKDAY(+C370),"aaa"),"")</f>
        <v/>
      </c>
      <c r="D371" s="20" t="str">
        <f t="shared" si="218"/>
        <v/>
      </c>
      <c r="E371" s="20" t="str">
        <f t="shared" si="218"/>
        <v/>
      </c>
      <c r="F371" s="20" t="str">
        <f t="shared" si="218"/>
        <v/>
      </c>
      <c r="G371" s="20" t="str">
        <f t="shared" si="218"/>
        <v/>
      </c>
      <c r="H371" s="20" t="str">
        <f t="shared" si="218"/>
        <v/>
      </c>
      <c r="I371" s="20" t="str">
        <f t="shared" si="218"/>
        <v/>
      </c>
      <c r="J371" s="20" t="str">
        <f t="shared" si="218"/>
        <v/>
      </c>
      <c r="K371" s="20" t="str">
        <f t="shared" si="218"/>
        <v/>
      </c>
      <c r="L371" s="20" t="str">
        <f t="shared" si="218"/>
        <v/>
      </c>
      <c r="M371" s="20" t="str">
        <f t="shared" si="218"/>
        <v/>
      </c>
      <c r="N371" s="20" t="str">
        <f t="shared" si="218"/>
        <v/>
      </c>
      <c r="O371" s="20" t="str">
        <f t="shared" si="218"/>
        <v/>
      </c>
      <c r="P371" s="20" t="str">
        <f t="shared" si="218"/>
        <v/>
      </c>
      <c r="Q371" s="20" t="str">
        <f t="shared" si="218"/>
        <v/>
      </c>
      <c r="R371" s="20" t="str">
        <f t="shared" si="218"/>
        <v/>
      </c>
      <c r="S371" s="20" t="str">
        <f t="shared" si="218"/>
        <v/>
      </c>
      <c r="T371" s="20" t="str">
        <f t="shared" si="218"/>
        <v/>
      </c>
      <c r="U371" s="20" t="str">
        <f t="shared" si="218"/>
        <v/>
      </c>
      <c r="V371" s="20" t="str">
        <f t="shared" si="218"/>
        <v/>
      </c>
      <c r="W371" s="20" t="str">
        <f t="shared" si="218"/>
        <v/>
      </c>
      <c r="X371" s="20" t="str">
        <f t="shared" si="218"/>
        <v/>
      </c>
      <c r="Y371" s="20" t="str">
        <f t="shared" si="218"/>
        <v/>
      </c>
      <c r="Z371" s="20" t="str">
        <f t="shared" si="218"/>
        <v/>
      </c>
      <c r="AA371" s="20" t="str">
        <f t="shared" si="218"/>
        <v/>
      </c>
      <c r="AB371" s="20" t="str">
        <f t="shared" si="218"/>
        <v/>
      </c>
      <c r="AC371" s="20" t="str">
        <f t="shared" si="218"/>
        <v/>
      </c>
      <c r="AD371" s="20" t="str">
        <f t="shared" si="218"/>
        <v/>
      </c>
      <c r="AE371" s="20" t="str">
        <f t="shared" si="218"/>
        <v/>
      </c>
      <c r="AF371" s="20" t="str">
        <f t="shared" si="218"/>
        <v/>
      </c>
      <c r="AG371" s="20" t="str">
        <f t="shared" si="218"/>
        <v/>
      </c>
      <c r="AH371" s="95" t="s">
        <v>12</v>
      </c>
      <c r="AI371" s="105">
        <f>+COUNTIF(C372:AG372,"夏休")+COUNTIF(C372:AG372,"冬休")+COUNTIF(C372:AG372,"中止")</f>
        <v>0</v>
      </c>
    </row>
    <row r="372" spans="2:38" ht="13.5" customHeight="1">
      <c r="B372" s="8" t="s">
        <v>27</v>
      </c>
      <c r="C372" s="21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F372" s="39"/>
      <c r="AG372" s="88"/>
      <c r="AH372" s="96" t="s">
        <v>4</v>
      </c>
      <c r="AI372" s="106">
        <f>COUNT(C370:AG370)-AI371</f>
        <v>0</v>
      </c>
    </row>
    <row r="373" spans="2:38" ht="13.5" customHeight="1">
      <c r="B373" s="9"/>
      <c r="C373" s="21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F373" s="39"/>
      <c r="AG373" s="88"/>
      <c r="AH373" s="96" t="s">
        <v>29</v>
      </c>
      <c r="AI373" s="106">
        <f>+COUNTIF(C374:AG375,"休")</f>
        <v>0</v>
      </c>
      <c r="AJ373" s="113" t="e">
        <f>IF(AI374&gt;0.285,"",IF(AI373&lt;AI370,"←計画日数が足りません",""))</f>
        <v>#DIV/0!</v>
      </c>
    </row>
    <row r="374" spans="2:38" ht="13.5" customHeight="1">
      <c r="B374" s="10" t="s">
        <v>2</v>
      </c>
      <c r="C374" s="22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F374" s="35"/>
      <c r="AG374" s="89"/>
      <c r="AH374" s="96" t="s">
        <v>30</v>
      </c>
      <c r="AI374" s="107" t="e">
        <f>+AI373/AI372</f>
        <v>#DIV/0!</v>
      </c>
    </row>
    <row r="375" spans="2:38">
      <c r="B375" s="10"/>
      <c r="C375" s="22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F375" s="35"/>
      <c r="AG375" s="89"/>
      <c r="AH375" s="96" t="s">
        <v>7</v>
      </c>
      <c r="AI375" s="106">
        <f>+COUNTA(C376:AG377)</f>
        <v>0</v>
      </c>
    </row>
    <row r="376" spans="2:38">
      <c r="B376" s="11" t="s">
        <v>17</v>
      </c>
      <c r="C376" s="23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90"/>
      <c r="AH376" s="97" t="s">
        <v>31</v>
      </c>
      <c r="AI376" s="108" t="e">
        <f>+AI375/AI372</f>
        <v>#DIV/0!</v>
      </c>
      <c r="AL376" s="2">
        <f>+COUNTIF(C374:AG375,"休")</f>
        <v>0</v>
      </c>
    </row>
    <row r="377" spans="2:38">
      <c r="B377" s="12"/>
      <c r="C377" s="24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91"/>
      <c r="AH377" s="98" t="s">
        <v>6</v>
      </c>
      <c r="AI377" s="109" t="str">
        <f>IF(7&gt;AI372,"対象外",IF(OR(AI375&gt;=AI370,AI376&gt;=0.285),"OK","NG"))</f>
        <v>対象外</v>
      </c>
      <c r="AJ377" s="113" t="str">
        <f>IF(AI377="対象外","←７日間に満たない期間は達成判定の対象外",IF(AI377="NG","←月単位未達成","←月単位達成"))</f>
        <v>←７日間に満たない期間は達成判定の対象外</v>
      </c>
      <c r="AL377" s="114" t="str">
        <f>IF(7&gt;AI372,"対象外",IF(AL376&gt;=AI370,"OK","NG"))</f>
        <v>対象外</v>
      </c>
    </row>
    <row r="378" spans="2:38" hidden="1">
      <c r="B378" s="13" t="s">
        <v>32</v>
      </c>
      <c r="C378" s="25" t="e">
        <f t="shared" ref="C378:AG378" si="219">IF(AND(DAY(C370)&gt;=22,DAY(C370)&lt;=28,C371="土"),1,0)</f>
        <v>#VALUE!</v>
      </c>
      <c r="D378" s="25" t="e">
        <f t="shared" si="219"/>
        <v>#VALUE!</v>
      </c>
      <c r="E378" s="25" t="e">
        <f t="shared" si="219"/>
        <v>#VALUE!</v>
      </c>
      <c r="F378" s="25" t="e">
        <f t="shared" si="219"/>
        <v>#VALUE!</v>
      </c>
      <c r="G378" s="25" t="e">
        <f t="shared" si="219"/>
        <v>#VALUE!</v>
      </c>
      <c r="H378" s="25" t="e">
        <f t="shared" si="219"/>
        <v>#VALUE!</v>
      </c>
      <c r="I378" s="25" t="e">
        <f t="shared" si="219"/>
        <v>#VALUE!</v>
      </c>
      <c r="J378" s="25" t="e">
        <f t="shared" si="219"/>
        <v>#VALUE!</v>
      </c>
      <c r="K378" s="25" t="e">
        <f t="shared" si="219"/>
        <v>#VALUE!</v>
      </c>
      <c r="L378" s="25" t="e">
        <f t="shared" si="219"/>
        <v>#VALUE!</v>
      </c>
      <c r="M378" s="25" t="e">
        <f t="shared" si="219"/>
        <v>#VALUE!</v>
      </c>
      <c r="N378" s="25" t="e">
        <f t="shared" si="219"/>
        <v>#VALUE!</v>
      </c>
      <c r="O378" s="25" t="e">
        <f t="shared" si="219"/>
        <v>#VALUE!</v>
      </c>
      <c r="P378" s="25" t="e">
        <f t="shared" si="219"/>
        <v>#VALUE!</v>
      </c>
      <c r="Q378" s="25" t="e">
        <f t="shared" si="219"/>
        <v>#VALUE!</v>
      </c>
      <c r="R378" s="25" t="e">
        <f t="shared" si="219"/>
        <v>#VALUE!</v>
      </c>
      <c r="S378" s="25" t="e">
        <f t="shared" si="219"/>
        <v>#VALUE!</v>
      </c>
      <c r="T378" s="25" t="e">
        <f t="shared" si="219"/>
        <v>#VALUE!</v>
      </c>
      <c r="U378" s="25" t="e">
        <f t="shared" si="219"/>
        <v>#VALUE!</v>
      </c>
      <c r="V378" s="25" t="e">
        <f t="shared" si="219"/>
        <v>#VALUE!</v>
      </c>
      <c r="W378" s="25" t="e">
        <f t="shared" si="219"/>
        <v>#VALUE!</v>
      </c>
      <c r="X378" s="25" t="e">
        <f t="shared" si="219"/>
        <v>#VALUE!</v>
      </c>
      <c r="Y378" s="25" t="e">
        <f t="shared" si="219"/>
        <v>#VALUE!</v>
      </c>
      <c r="Z378" s="25" t="e">
        <f t="shared" si="219"/>
        <v>#VALUE!</v>
      </c>
      <c r="AA378" s="25" t="e">
        <f t="shared" si="219"/>
        <v>#VALUE!</v>
      </c>
      <c r="AB378" s="25" t="e">
        <f t="shared" si="219"/>
        <v>#VALUE!</v>
      </c>
      <c r="AC378" s="25" t="e">
        <f t="shared" si="219"/>
        <v>#VALUE!</v>
      </c>
      <c r="AD378" s="25" t="e">
        <f t="shared" si="219"/>
        <v>#VALUE!</v>
      </c>
      <c r="AE378" s="25" t="e">
        <f t="shared" si="219"/>
        <v>#VALUE!</v>
      </c>
      <c r="AF378" s="25" t="e">
        <f t="shared" si="219"/>
        <v>#VALUE!</v>
      </c>
      <c r="AG378" s="25" t="e">
        <f t="shared" si="219"/>
        <v>#VALUE!</v>
      </c>
      <c r="AH378" s="99" t="s">
        <v>34</v>
      </c>
      <c r="AI378" s="110">
        <f t="shared" ref="AI378:AI385" si="220">_xlfn.AGGREGATE(9,6,C378:AG378)</f>
        <v>0</v>
      </c>
      <c r="AJ378" s="113"/>
    </row>
    <row r="379" spans="2:38" hidden="1">
      <c r="B379" s="13" t="s">
        <v>13</v>
      </c>
      <c r="C379" s="26" t="e">
        <f t="shared" ref="C379:AG379" si="221">IF(AND(DAY(C370)&gt;=22,DAY(C370)&lt;=28,C371="土",OR(C376="休",C376="雨")),1,0)</f>
        <v>#VALUE!</v>
      </c>
      <c r="D379" s="26" t="e">
        <f t="shared" si="221"/>
        <v>#VALUE!</v>
      </c>
      <c r="E379" s="26" t="e">
        <f t="shared" si="221"/>
        <v>#VALUE!</v>
      </c>
      <c r="F379" s="26" t="e">
        <f t="shared" si="221"/>
        <v>#VALUE!</v>
      </c>
      <c r="G379" s="26" t="e">
        <f t="shared" si="221"/>
        <v>#VALUE!</v>
      </c>
      <c r="H379" s="26" t="e">
        <f t="shared" si="221"/>
        <v>#VALUE!</v>
      </c>
      <c r="I379" s="26" t="e">
        <f t="shared" si="221"/>
        <v>#VALUE!</v>
      </c>
      <c r="J379" s="26" t="e">
        <f t="shared" si="221"/>
        <v>#VALUE!</v>
      </c>
      <c r="K379" s="26" t="e">
        <f t="shared" si="221"/>
        <v>#VALUE!</v>
      </c>
      <c r="L379" s="26" t="e">
        <f t="shared" si="221"/>
        <v>#VALUE!</v>
      </c>
      <c r="M379" s="26" t="e">
        <f t="shared" si="221"/>
        <v>#VALUE!</v>
      </c>
      <c r="N379" s="26" t="e">
        <f t="shared" si="221"/>
        <v>#VALUE!</v>
      </c>
      <c r="O379" s="26" t="e">
        <f t="shared" si="221"/>
        <v>#VALUE!</v>
      </c>
      <c r="P379" s="26" t="e">
        <f t="shared" si="221"/>
        <v>#VALUE!</v>
      </c>
      <c r="Q379" s="26" t="e">
        <f t="shared" si="221"/>
        <v>#VALUE!</v>
      </c>
      <c r="R379" s="26" t="e">
        <f t="shared" si="221"/>
        <v>#VALUE!</v>
      </c>
      <c r="S379" s="26" t="e">
        <f t="shared" si="221"/>
        <v>#VALUE!</v>
      </c>
      <c r="T379" s="26" t="e">
        <f t="shared" si="221"/>
        <v>#VALUE!</v>
      </c>
      <c r="U379" s="26" t="e">
        <f t="shared" si="221"/>
        <v>#VALUE!</v>
      </c>
      <c r="V379" s="26" t="e">
        <f t="shared" si="221"/>
        <v>#VALUE!</v>
      </c>
      <c r="W379" s="26" t="e">
        <f t="shared" si="221"/>
        <v>#VALUE!</v>
      </c>
      <c r="X379" s="26" t="e">
        <f t="shared" si="221"/>
        <v>#VALUE!</v>
      </c>
      <c r="Y379" s="26" t="e">
        <f t="shared" si="221"/>
        <v>#VALUE!</v>
      </c>
      <c r="Z379" s="26" t="e">
        <f t="shared" si="221"/>
        <v>#VALUE!</v>
      </c>
      <c r="AA379" s="26" t="e">
        <f t="shared" si="221"/>
        <v>#VALUE!</v>
      </c>
      <c r="AB379" s="26" t="e">
        <f t="shared" si="221"/>
        <v>#VALUE!</v>
      </c>
      <c r="AC379" s="26" t="e">
        <f t="shared" si="221"/>
        <v>#VALUE!</v>
      </c>
      <c r="AD379" s="26" t="e">
        <f t="shared" si="221"/>
        <v>#VALUE!</v>
      </c>
      <c r="AE379" s="26" t="e">
        <f t="shared" si="221"/>
        <v>#VALUE!</v>
      </c>
      <c r="AF379" s="26" t="e">
        <f t="shared" si="221"/>
        <v>#VALUE!</v>
      </c>
      <c r="AG379" s="26" t="e">
        <f t="shared" si="221"/>
        <v>#VALUE!</v>
      </c>
      <c r="AH379" s="99" t="s">
        <v>35</v>
      </c>
      <c r="AI379" s="110">
        <f t="shared" si="220"/>
        <v>0</v>
      </c>
      <c r="AJ379" s="113"/>
    </row>
    <row r="380" spans="2:38" hidden="1">
      <c r="B380" s="13" t="s">
        <v>37</v>
      </c>
      <c r="C380" s="25" t="e">
        <f t="shared" ref="C380:AG380" si="222">IF(AND(DAY(C370)&gt;=8,DAY(C370)&lt;=14,C371="土"),1,0)</f>
        <v>#VALUE!</v>
      </c>
      <c r="D380" s="25" t="e">
        <f t="shared" si="222"/>
        <v>#VALUE!</v>
      </c>
      <c r="E380" s="25" t="e">
        <f t="shared" si="222"/>
        <v>#VALUE!</v>
      </c>
      <c r="F380" s="25" t="e">
        <f t="shared" si="222"/>
        <v>#VALUE!</v>
      </c>
      <c r="G380" s="25" t="e">
        <f t="shared" si="222"/>
        <v>#VALUE!</v>
      </c>
      <c r="H380" s="25" t="e">
        <f t="shared" si="222"/>
        <v>#VALUE!</v>
      </c>
      <c r="I380" s="25" t="e">
        <f t="shared" si="222"/>
        <v>#VALUE!</v>
      </c>
      <c r="J380" s="25" t="e">
        <f t="shared" si="222"/>
        <v>#VALUE!</v>
      </c>
      <c r="K380" s="25" t="e">
        <f t="shared" si="222"/>
        <v>#VALUE!</v>
      </c>
      <c r="L380" s="25" t="e">
        <f t="shared" si="222"/>
        <v>#VALUE!</v>
      </c>
      <c r="M380" s="25" t="e">
        <f t="shared" si="222"/>
        <v>#VALUE!</v>
      </c>
      <c r="N380" s="25" t="e">
        <f t="shared" si="222"/>
        <v>#VALUE!</v>
      </c>
      <c r="O380" s="25" t="e">
        <f t="shared" si="222"/>
        <v>#VALUE!</v>
      </c>
      <c r="P380" s="25" t="e">
        <f t="shared" si="222"/>
        <v>#VALUE!</v>
      </c>
      <c r="Q380" s="25" t="e">
        <f t="shared" si="222"/>
        <v>#VALUE!</v>
      </c>
      <c r="R380" s="25" t="e">
        <f t="shared" si="222"/>
        <v>#VALUE!</v>
      </c>
      <c r="S380" s="25" t="e">
        <f t="shared" si="222"/>
        <v>#VALUE!</v>
      </c>
      <c r="T380" s="25" t="e">
        <f t="shared" si="222"/>
        <v>#VALUE!</v>
      </c>
      <c r="U380" s="25" t="e">
        <f t="shared" si="222"/>
        <v>#VALUE!</v>
      </c>
      <c r="V380" s="25" t="e">
        <f t="shared" si="222"/>
        <v>#VALUE!</v>
      </c>
      <c r="W380" s="25" t="e">
        <f t="shared" si="222"/>
        <v>#VALUE!</v>
      </c>
      <c r="X380" s="25" t="e">
        <f t="shared" si="222"/>
        <v>#VALUE!</v>
      </c>
      <c r="Y380" s="25" t="e">
        <f t="shared" si="222"/>
        <v>#VALUE!</v>
      </c>
      <c r="Z380" s="25" t="e">
        <f t="shared" si="222"/>
        <v>#VALUE!</v>
      </c>
      <c r="AA380" s="25" t="e">
        <f t="shared" si="222"/>
        <v>#VALUE!</v>
      </c>
      <c r="AB380" s="25" t="e">
        <f t="shared" si="222"/>
        <v>#VALUE!</v>
      </c>
      <c r="AC380" s="25" t="e">
        <f t="shared" si="222"/>
        <v>#VALUE!</v>
      </c>
      <c r="AD380" s="25" t="e">
        <f t="shared" si="222"/>
        <v>#VALUE!</v>
      </c>
      <c r="AE380" s="25" t="e">
        <f t="shared" si="222"/>
        <v>#VALUE!</v>
      </c>
      <c r="AF380" s="25" t="e">
        <f t="shared" si="222"/>
        <v>#VALUE!</v>
      </c>
      <c r="AG380" s="25" t="e">
        <f t="shared" si="222"/>
        <v>#VALUE!</v>
      </c>
      <c r="AH380" s="99" t="s">
        <v>34</v>
      </c>
      <c r="AI380" s="110">
        <f t="shared" si="220"/>
        <v>0</v>
      </c>
      <c r="AJ380" s="113"/>
    </row>
    <row r="381" spans="2:38" hidden="1">
      <c r="B381" s="13" t="s">
        <v>38</v>
      </c>
      <c r="C381" s="26" t="e">
        <f t="shared" ref="C381:AG381" si="223">IF(AND(DAY(C370)&gt;=8,DAY(C370)&lt;=14,C371="土",OR(C376="休",C376="雨")),1,0)</f>
        <v>#VALUE!</v>
      </c>
      <c r="D381" s="26" t="e">
        <f t="shared" si="223"/>
        <v>#VALUE!</v>
      </c>
      <c r="E381" s="26" t="e">
        <f t="shared" si="223"/>
        <v>#VALUE!</v>
      </c>
      <c r="F381" s="26" t="e">
        <f t="shared" si="223"/>
        <v>#VALUE!</v>
      </c>
      <c r="G381" s="26" t="e">
        <f t="shared" si="223"/>
        <v>#VALUE!</v>
      </c>
      <c r="H381" s="26" t="e">
        <f t="shared" si="223"/>
        <v>#VALUE!</v>
      </c>
      <c r="I381" s="26" t="e">
        <f t="shared" si="223"/>
        <v>#VALUE!</v>
      </c>
      <c r="J381" s="26" t="e">
        <f t="shared" si="223"/>
        <v>#VALUE!</v>
      </c>
      <c r="K381" s="26" t="e">
        <f t="shared" si="223"/>
        <v>#VALUE!</v>
      </c>
      <c r="L381" s="26" t="e">
        <f t="shared" si="223"/>
        <v>#VALUE!</v>
      </c>
      <c r="M381" s="26" t="e">
        <f t="shared" si="223"/>
        <v>#VALUE!</v>
      </c>
      <c r="N381" s="26" t="e">
        <f t="shared" si="223"/>
        <v>#VALUE!</v>
      </c>
      <c r="O381" s="26" t="e">
        <f t="shared" si="223"/>
        <v>#VALUE!</v>
      </c>
      <c r="P381" s="26" t="e">
        <f t="shared" si="223"/>
        <v>#VALUE!</v>
      </c>
      <c r="Q381" s="26" t="e">
        <f t="shared" si="223"/>
        <v>#VALUE!</v>
      </c>
      <c r="R381" s="26" t="e">
        <f t="shared" si="223"/>
        <v>#VALUE!</v>
      </c>
      <c r="S381" s="26" t="e">
        <f t="shared" si="223"/>
        <v>#VALUE!</v>
      </c>
      <c r="T381" s="26" t="e">
        <f t="shared" si="223"/>
        <v>#VALUE!</v>
      </c>
      <c r="U381" s="26" t="e">
        <f t="shared" si="223"/>
        <v>#VALUE!</v>
      </c>
      <c r="V381" s="26" t="e">
        <f t="shared" si="223"/>
        <v>#VALUE!</v>
      </c>
      <c r="W381" s="26" t="e">
        <f t="shared" si="223"/>
        <v>#VALUE!</v>
      </c>
      <c r="X381" s="26" t="e">
        <f t="shared" si="223"/>
        <v>#VALUE!</v>
      </c>
      <c r="Y381" s="26" t="e">
        <f t="shared" si="223"/>
        <v>#VALUE!</v>
      </c>
      <c r="Z381" s="26" t="e">
        <f t="shared" si="223"/>
        <v>#VALUE!</v>
      </c>
      <c r="AA381" s="26" t="e">
        <f t="shared" si="223"/>
        <v>#VALUE!</v>
      </c>
      <c r="AB381" s="26" t="e">
        <f t="shared" si="223"/>
        <v>#VALUE!</v>
      </c>
      <c r="AC381" s="26" t="e">
        <f t="shared" si="223"/>
        <v>#VALUE!</v>
      </c>
      <c r="AD381" s="26" t="e">
        <f t="shared" si="223"/>
        <v>#VALUE!</v>
      </c>
      <c r="AE381" s="26" t="e">
        <f t="shared" si="223"/>
        <v>#VALUE!</v>
      </c>
      <c r="AF381" s="26" t="e">
        <f t="shared" si="223"/>
        <v>#VALUE!</v>
      </c>
      <c r="AG381" s="26" t="e">
        <f t="shared" si="223"/>
        <v>#VALUE!</v>
      </c>
      <c r="AH381" s="99" t="s">
        <v>35</v>
      </c>
      <c r="AI381" s="110">
        <f t="shared" si="220"/>
        <v>0</v>
      </c>
      <c r="AJ381" s="113"/>
    </row>
    <row r="382" spans="2:38" hidden="1">
      <c r="B382" s="13" t="s">
        <v>33</v>
      </c>
      <c r="C382" s="25" t="e">
        <f t="shared" ref="C382:AG382" si="224">IF(AND(DAY(C370)&gt;=22,DAY(C370)&lt;=28,C371="日"),1,0)</f>
        <v>#VALUE!</v>
      </c>
      <c r="D382" s="25" t="e">
        <f t="shared" si="224"/>
        <v>#VALUE!</v>
      </c>
      <c r="E382" s="25" t="e">
        <f t="shared" si="224"/>
        <v>#VALUE!</v>
      </c>
      <c r="F382" s="25" t="e">
        <f t="shared" si="224"/>
        <v>#VALUE!</v>
      </c>
      <c r="G382" s="25" t="e">
        <f t="shared" si="224"/>
        <v>#VALUE!</v>
      </c>
      <c r="H382" s="25" t="e">
        <f t="shared" si="224"/>
        <v>#VALUE!</v>
      </c>
      <c r="I382" s="25" t="e">
        <f t="shared" si="224"/>
        <v>#VALUE!</v>
      </c>
      <c r="J382" s="25" t="e">
        <f t="shared" si="224"/>
        <v>#VALUE!</v>
      </c>
      <c r="K382" s="25" t="e">
        <f t="shared" si="224"/>
        <v>#VALUE!</v>
      </c>
      <c r="L382" s="25" t="e">
        <f t="shared" si="224"/>
        <v>#VALUE!</v>
      </c>
      <c r="M382" s="25" t="e">
        <f t="shared" si="224"/>
        <v>#VALUE!</v>
      </c>
      <c r="N382" s="25" t="e">
        <f t="shared" si="224"/>
        <v>#VALUE!</v>
      </c>
      <c r="O382" s="25" t="e">
        <f t="shared" si="224"/>
        <v>#VALUE!</v>
      </c>
      <c r="P382" s="25" t="e">
        <f t="shared" si="224"/>
        <v>#VALUE!</v>
      </c>
      <c r="Q382" s="25" t="e">
        <f t="shared" si="224"/>
        <v>#VALUE!</v>
      </c>
      <c r="R382" s="25" t="e">
        <f t="shared" si="224"/>
        <v>#VALUE!</v>
      </c>
      <c r="S382" s="25" t="e">
        <f t="shared" si="224"/>
        <v>#VALUE!</v>
      </c>
      <c r="T382" s="25" t="e">
        <f t="shared" si="224"/>
        <v>#VALUE!</v>
      </c>
      <c r="U382" s="25" t="e">
        <f t="shared" si="224"/>
        <v>#VALUE!</v>
      </c>
      <c r="V382" s="25" t="e">
        <f t="shared" si="224"/>
        <v>#VALUE!</v>
      </c>
      <c r="W382" s="25" t="e">
        <f t="shared" si="224"/>
        <v>#VALUE!</v>
      </c>
      <c r="X382" s="25" t="e">
        <f t="shared" si="224"/>
        <v>#VALUE!</v>
      </c>
      <c r="Y382" s="25" t="e">
        <f t="shared" si="224"/>
        <v>#VALUE!</v>
      </c>
      <c r="Z382" s="25" t="e">
        <f t="shared" si="224"/>
        <v>#VALUE!</v>
      </c>
      <c r="AA382" s="25" t="e">
        <f t="shared" si="224"/>
        <v>#VALUE!</v>
      </c>
      <c r="AB382" s="25" t="e">
        <f t="shared" si="224"/>
        <v>#VALUE!</v>
      </c>
      <c r="AC382" s="25" t="e">
        <f t="shared" si="224"/>
        <v>#VALUE!</v>
      </c>
      <c r="AD382" s="25" t="e">
        <f t="shared" si="224"/>
        <v>#VALUE!</v>
      </c>
      <c r="AE382" s="25" t="e">
        <f t="shared" si="224"/>
        <v>#VALUE!</v>
      </c>
      <c r="AF382" s="25" t="e">
        <f t="shared" si="224"/>
        <v>#VALUE!</v>
      </c>
      <c r="AG382" s="25" t="e">
        <f t="shared" si="224"/>
        <v>#VALUE!</v>
      </c>
      <c r="AH382" s="99" t="s">
        <v>34</v>
      </c>
      <c r="AI382" s="110">
        <f t="shared" si="220"/>
        <v>0</v>
      </c>
      <c r="AJ382" s="113"/>
    </row>
    <row r="383" spans="2:38" hidden="1">
      <c r="B383" s="13" t="s">
        <v>39</v>
      </c>
      <c r="C383" s="26" t="e">
        <f t="shared" ref="C383:AG383" si="225">IF(AND(DAY(C370)&gt;=22,DAY(C370)&lt;=28,C371="日",OR(C376="休",C376="雨")),1,0)</f>
        <v>#VALUE!</v>
      </c>
      <c r="D383" s="26" t="e">
        <f t="shared" si="225"/>
        <v>#VALUE!</v>
      </c>
      <c r="E383" s="26" t="e">
        <f t="shared" si="225"/>
        <v>#VALUE!</v>
      </c>
      <c r="F383" s="26" t="e">
        <f t="shared" si="225"/>
        <v>#VALUE!</v>
      </c>
      <c r="G383" s="26" t="e">
        <f t="shared" si="225"/>
        <v>#VALUE!</v>
      </c>
      <c r="H383" s="26" t="e">
        <f t="shared" si="225"/>
        <v>#VALUE!</v>
      </c>
      <c r="I383" s="26" t="e">
        <f t="shared" si="225"/>
        <v>#VALUE!</v>
      </c>
      <c r="J383" s="26" t="e">
        <f t="shared" si="225"/>
        <v>#VALUE!</v>
      </c>
      <c r="K383" s="26" t="e">
        <f t="shared" si="225"/>
        <v>#VALUE!</v>
      </c>
      <c r="L383" s="26" t="e">
        <f t="shared" si="225"/>
        <v>#VALUE!</v>
      </c>
      <c r="M383" s="26" t="e">
        <f t="shared" si="225"/>
        <v>#VALUE!</v>
      </c>
      <c r="N383" s="26" t="e">
        <f t="shared" si="225"/>
        <v>#VALUE!</v>
      </c>
      <c r="O383" s="26" t="e">
        <f t="shared" si="225"/>
        <v>#VALUE!</v>
      </c>
      <c r="P383" s="26" t="e">
        <f t="shared" si="225"/>
        <v>#VALUE!</v>
      </c>
      <c r="Q383" s="26" t="e">
        <f t="shared" si="225"/>
        <v>#VALUE!</v>
      </c>
      <c r="R383" s="26" t="e">
        <f t="shared" si="225"/>
        <v>#VALUE!</v>
      </c>
      <c r="S383" s="26" t="e">
        <f t="shared" si="225"/>
        <v>#VALUE!</v>
      </c>
      <c r="T383" s="26" t="e">
        <f t="shared" si="225"/>
        <v>#VALUE!</v>
      </c>
      <c r="U383" s="26" t="e">
        <f t="shared" si="225"/>
        <v>#VALUE!</v>
      </c>
      <c r="V383" s="26" t="e">
        <f t="shared" si="225"/>
        <v>#VALUE!</v>
      </c>
      <c r="W383" s="26" t="e">
        <f t="shared" si="225"/>
        <v>#VALUE!</v>
      </c>
      <c r="X383" s="26" t="e">
        <f t="shared" si="225"/>
        <v>#VALUE!</v>
      </c>
      <c r="Y383" s="26" t="e">
        <f t="shared" si="225"/>
        <v>#VALUE!</v>
      </c>
      <c r="Z383" s="26" t="e">
        <f t="shared" si="225"/>
        <v>#VALUE!</v>
      </c>
      <c r="AA383" s="26" t="e">
        <f t="shared" si="225"/>
        <v>#VALUE!</v>
      </c>
      <c r="AB383" s="26" t="e">
        <f t="shared" si="225"/>
        <v>#VALUE!</v>
      </c>
      <c r="AC383" s="26" t="e">
        <f t="shared" si="225"/>
        <v>#VALUE!</v>
      </c>
      <c r="AD383" s="26" t="e">
        <f t="shared" si="225"/>
        <v>#VALUE!</v>
      </c>
      <c r="AE383" s="26" t="e">
        <f t="shared" si="225"/>
        <v>#VALUE!</v>
      </c>
      <c r="AF383" s="26" t="e">
        <f t="shared" si="225"/>
        <v>#VALUE!</v>
      </c>
      <c r="AG383" s="26" t="e">
        <f t="shared" si="225"/>
        <v>#VALUE!</v>
      </c>
      <c r="AH383" s="99" t="s">
        <v>35</v>
      </c>
      <c r="AI383" s="110">
        <f t="shared" si="220"/>
        <v>0</v>
      </c>
      <c r="AJ383" s="113"/>
    </row>
    <row r="384" spans="2:38" hidden="1">
      <c r="B384" s="13" t="s">
        <v>40</v>
      </c>
      <c r="C384" s="25" t="e">
        <f t="shared" ref="C384:AG384" si="226">IF(AND(DAY(C370)&gt;=8,DAY(C370)&lt;=14,C371="日"),1,0)</f>
        <v>#VALUE!</v>
      </c>
      <c r="D384" s="25" t="e">
        <f t="shared" si="226"/>
        <v>#VALUE!</v>
      </c>
      <c r="E384" s="25" t="e">
        <f t="shared" si="226"/>
        <v>#VALUE!</v>
      </c>
      <c r="F384" s="25" t="e">
        <f t="shared" si="226"/>
        <v>#VALUE!</v>
      </c>
      <c r="G384" s="25" t="e">
        <f t="shared" si="226"/>
        <v>#VALUE!</v>
      </c>
      <c r="H384" s="25" t="e">
        <f t="shared" si="226"/>
        <v>#VALUE!</v>
      </c>
      <c r="I384" s="25" t="e">
        <f t="shared" si="226"/>
        <v>#VALUE!</v>
      </c>
      <c r="J384" s="25" t="e">
        <f t="shared" si="226"/>
        <v>#VALUE!</v>
      </c>
      <c r="K384" s="25" t="e">
        <f t="shared" si="226"/>
        <v>#VALUE!</v>
      </c>
      <c r="L384" s="25" t="e">
        <f t="shared" si="226"/>
        <v>#VALUE!</v>
      </c>
      <c r="M384" s="25" t="e">
        <f t="shared" si="226"/>
        <v>#VALUE!</v>
      </c>
      <c r="N384" s="25" t="e">
        <f t="shared" si="226"/>
        <v>#VALUE!</v>
      </c>
      <c r="O384" s="25" t="e">
        <f t="shared" si="226"/>
        <v>#VALUE!</v>
      </c>
      <c r="P384" s="25" t="e">
        <f t="shared" si="226"/>
        <v>#VALUE!</v>
      </c>
      <c r="Q384" s="25" t="e">
        <f t="shared" si="226"/>
        <v>#VALUE!</v>
      </c>
      <c r="R384" s="25" t="e">
        <f t="shared" si="226"/>
        <v>#VALUE!</v>
      </c>
      <c r="S384" s="25" t="e">
        <f t="shared" si="226"/>
        <v>#VALUE!</v>
      </c>
      <c r="T384" s="25" t="e">
        <f t="shared" si="226"/>
        <v>#VALUE!</v>
      </c>
      <c r="U384" s="25" t="e">
        <f t="shared" si="226"/>
        <v>#VALUE!</v>
      </c>
      <c r="V384" s="25" t="e">
        <f t="shared" si="226"/>
        <v>#VALUE!</v>
      </c>
      <c r="W384" s="25" t="e">
        <f t="shared" si="226"/>
        <v>#VALUE!</v>
      </c>
      <c r="X384" s="25" t="e">
        <f t="shared" si="226"/>
        <v>#VALUE!</v>
      </c>
      <c r="Y384" s="25" t="e">
        <f t="shared" si="226"/>
        <v>#VALUE!</v>
      </c>
      <c r="Z384" s="25" t="e">
        <f t="shared" si="226"/>
        <v>#VALUE!</v>
      </c>
      <c r="AA384" s="25" t="e">
        <f t="shared" si="226"/>
        <v>#VALUE!</v>
      </c>
      <c r="AB384" s="25" t="e">
        <f t="shared" si="226"/>
        <v>#VALUE!</v>
      </c>
      <c r="AC384" s="25" t="e">
        <f t="shared" si="226"/>
        <v>#VALUE!</v>
      </c>
      <c r="AD384" s="25" t="e">
        <f t="shared" si="226"/>
        <v>#VALUE!</v>
      </c>
      <c r="AE384" s="25" t="e">
        <f t="shared" si="226"/>
        <v>#VALUE!</v>
      </c>
      <c r="AF384" s="25" t="e">
        <f t="shared" si="226"/>
        <v>#VALUE!</v>
      </c>
      <c r="AG384" s="25" t="e">
        <f t="shared" si="226"/>
        <v>#VALUE!</v>
      </c>
      <c r="AH384" s="99" t="s">
        <v>34</v>
      </c>
      <c r="AI384" s="110">
        <f t="shared" si="220"/>
        <v>0</v>
      </c>
      <c r="AJ384" s="113"/>
    </row>
    <row r="385" spans="2:38" hidden="1">
      <c r="B385" s="13" t="s">
        <v>41</v>
      </c>
      <c r="C385" s="26" t="e">
        <f t="shared" ref="C385:AG385" si="227">IF(AND(DAY(C370)&gt;=8,DAY(C370)&lt;=14,C371="日",OR(C376="休",C376="雨")),1,0)</f>
        <v>#VALUE!</v>
      </c>
      <c r="D385" s="26" t="e">
        <f t="shared" si="227"/>
        <v>#VALUE!</v>
      </c>
      <c r="E385" s="26" t="e">
        <f t="shared" si="227"/>
        <v>#VALUE!</v>
      </c>
      <c r="F385" s="26" t="e">
        <f t="shared" si="227"/>
        <v>#VALUE!</v>
      </c>
      <c r="G385" s="26" t="e">
        <f t="shared" si="227"/>
        <v>#VALUE!</v>
      </c>
      <c r="H385" s="26" t="e">
        <f t="shared" si="227"/>
        <v>#VALUE!</v>
      </c>
      <c r="I385" s="26" t="e">
        <f t="shared" si="227"/>
        <v>#VALUE!</v>
      </c>
      <c r="J385" s="26" t="e">
        <f t="shared" si="227"/>
        <v>#VALUE!</v>
      </c>
      <c r="K385" s="26" t="e">
        <f t="shared" si="227"/>
        <v>#VALUE!</v>
      </c>
      <c r="L385" s="26" t="e">
        <f t="shared" si="227"/>
        <v>#VALUE!</v>
      </c>
      <c r="M385" s="26" t="e">
        <f t="shared" si="227"/>
        <v>#VALUE!</v>
      </c>
      <c r="N385" s="26" t="e">
        <f t="shared" si="227"/>
        <v>#VALUE!</v>
      </c>
      <c r="O385" s="26" t="e">
        <f t="shared" si="227"/>
        <v>#VALUE!</v>
      </c>
      <c r="P385" s="26" t="e">
        <f t="shared" si="227"/>
        <v>#VALUE!</v>
      </c>
      <c r="Q385" s="26" t="e">
        <f t="shared" si="227"/>
        <v>#VALUE!</v>
      </c>
      <c r="R385" s="26" t="e">
        <f t="shared" si="227"/>
        <v>#VALUE!</v>
      </c>
      <c r="S385" s="26" t="e">
        <f t="shared" si="227"/>
        <v>#VALUE!</v>
      </c>
      <c r="T385" s="26" t="e">
        <f t="shared" si="227"/>
        <v>#VALUE!</v>
      </c>
      <c r="U385" s="26" t="e">
        <f t="shared" si="227"/>
        <v>#VALUE!</v>
      </c>
      <c r="V385" s="26" t="e">
        <f t="shared" si="227"/>
        <v>#VALUE!</v>
      </c>
      <c r="W385" s="26" t="e">
        <f t="shared" si="227"/>
        <v>#VALUE!</v>
      </c>
      <c r="X385" s="26" t="e">
        <f t="shared" si="227"/>
        <v>#VALUE!</v>
      </c>
      <c r="Y385" s="26" t="e">
        <f t="shared" si="227"/>
        <v>#VALUE!</v>
      </c>
      <c r="Z385" s="26" t="e">
        <f t="shared" si="227"/>
        <v>#VALUE!</v>
      </c>
      <c r="AA385" s="26" t="e">
        <f t="shared" si="227"/>
        <v>#VALUE!</v>
      </c>
      <c r="AB385" s="26" t="e">
        <f t="shared" si="227"/>
        <v>#VALUE!</v>
      </c>
      <c r="AC385" s="26" t="e">
        <f t="shared" si="227"/>
        <v>#VALUE!</v>
      </c>
      <c r="AD385" s="26" t="e">
        <f t="shared" si="227"/>
        <v>#VALUE!</v>
      </c>
      <c r="AE385" s="26" t="e">
        <f t="shared" si="227"/>
        <v>#VALUE!</v>
      </c>
      <c r="AF385" s="26" t="e">
        <f t="shared" si="227"/>
        <v>#VALUE!</v>
      </c>
      <c r="AG385" s="26" t="e">
        <f t="shared" si="227"/>
        <v>#VALUE!</v>
      </c>
      <c r="AH385" s="99" t="s">
        <v>35</v>
      </c>
      <c r="AI385" s="110">
        <f t="shared" si="220"/>
        <v>0</v>
      </c>
      <c r="AJ385" s="113"/>
    </row>
    <row r="387" spans="2:38">
      <c r="C387" s="2" t="e">
        <f>YEAR(C390)</f>
        <v>#VALUE!</v>
      </c>
      <c r="D387" s="2" t="e">
        <f>MONTH(C390)</f>
        <v>#VALUE!</v>
      </c>
    </row>
    <row r="388" spans="2:38">
      <c r="B388" s="14" t="s">
        <v>1</v>
      </c>
      <c r="C388" s="28" t="e">
        <f>C390</f>
        <v>#VALUE!</v>
      </c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03"/>
    </row>
    <row r="389" spans="2:38" hidden="1">
      <c r="B389" s="15"/>
      <c r="C389" s="29" t="e">
        <f>DATE($C387,$D387,1)</f>
        <v>#VALUE!</v>
      </c>
      <c r="D389" s="29" t="e">
        <f t="shared" ref="D389:AG389" si="228">C389+1</f>
        <v>#VALUE!</v>
      </c>
      <c r="E389" s="29" t="e">
        <f t="shared" si="228"/>
        <v>#VALUE!</v>
      </c>
      <c r="F389" s="29" t="e">
        <f t="shared" si="228"/>
        <v>#VALUE!</v>
      </c>
      <c r="G389" s="29" t="e">
        <f t="shared" si="228"/>
        <v>#VALUE!</v>
      </c>
      <c r="H389" s="29" t="e">
        <f t="shared" si="228"/>
        <v>#VALUE!</v>
      </c>
      <c r="I389" s="29" t="e">
        <f t="shared" si="228"/>
        <v>#VALUE!</v>
      </c>
      <c r="J389" s="29" t="e">
        <f t="shared" si="228"/>
        <v>#VALUE!</v>
      </c>
      <c r="K389" s="29" t="e">
        <f t="shared" si="228"/>
        <v>#VALUE!</v>
      </c>
      <c r="L389" s="29" t="e">
        <f t="shared" si="228"/>
        <v>#VALUE!</v>
      </c>
      <c r="M389" s="29" t="e">
        <f t="shared" si="228"/>
        <v>#VALUE!</v>
      </c>
      <c r="N389" s="29" t="e">
        <f t="shared" si="228"/>
        <v>#VALUE!</v>
      </c>
      <c r="O389" s="29" t="e">
        <f t="shared" si="228"/>
        <v>#VALUE!</v>
      </c>
      <c r="P389" s="29" t="e">
        <f t="shared" si="228"/>
        <v>#VALUE!</v>
      </c>
      <c r="Q389" s="29" t="e">
        <f t="shared" si="228"/>
        <v>#VALUE!</v>
      </c>
      <c r="R389" s="29" t="e">
        <f t="shared" si="228"/>
        <v>#VALUE!</v>
      </c>
      <c r="S389" s="29" t="e">
        <f t="shared" si="228"/>
        <v>#VALUE!</v>
      </c>
      <c r="T389" s="29" t="e">
        <f t="shared" si="228"/>
        <v>#VALUE!</v>
      </c>
      <c r="U389" s="29" t="e">
        <f t="shared" si="228"/>
        <v>#VALUE!</v>
      </c>
      <c r="V389" s="29" t="e">
        <f t="shared" si="228"/>
        <v>#VALUE!</v>
      </c>
      <c r="W389" s="29" t="e">
        <f t="shared" si="228"/>
        <v>#VALUE!</v>
      </c>
      <c r="X389" s="29" t="e">
        <f t="shared" si="228"/>
        <v>#VALUE!</v>
      </c>
      <c r="Y389" s="29" t="e">
        <f t="shared" si="228"/>
        <v>#VALUE!</v>
      </c>
      <c r="Z389" s="29" t="e">
        <f t="shared" si="228"/>
        <v>#VALUE!</v>
      </c>
      <c r="AA389" s="29" t="e">
        <f t="shared" si="228"/>
        <v>#VALUE!</v>
      </c>
      <c r="AB389" s="29" t="e">
        <f t="shared" si="228"/>
        <v>#VALUE!</v>
      </c>
      <c r="AC389" s="29" t="e">
        <f t="shared" si="228"/>
        <v>#VALUE!</v>
      </c>
      <c r="AD389" s="29" t="e">
        <f t="shared" si="228"/>
        <v>#VALUE!</v>
      </c>
      <c r="AE389" s="29" t="e">
        <f t="shared" si="228"/>
        <v>#VALUE!</v>
      </c>
      <c r="AF389" s="29" t="e">
        <f t="shared" si="228"/>
        <v>#VALUE!</v>
      </c>
      <c r="AG389" s="29" t="e">
        <f t="shared" si="228"/>
        <v>#VALUE!</v>
      </c>
      <c r="AH389" s="100"/>
      <c r="AI389" s="111"/>
    </row>
    <row r="390" spans="2:38">
      <c r="B390" s="16" t="s">
        <v>24</v>
      </c>
      <c r="C390" s="30" t="e">
        <f>IF(EDATE(C369,1)&gt;$G$5,"",EDATE(C369,1))</f>
        <v>#VALUE!</v>
      </c>
      <c r="D390" s="29" t="e">
        <f t="shared" ref="D390:AG390" si="229">IF(D389&gt;$G$5,"",IF(C390=EOMONTH(DATE($C387,$D387,1),0),"",IF(C390="","",C390+1)))</f>
        <v>#VALUE!</v>
      </c>
      <c r="E390" s="29" t="e">
        <f t="shared" si="229"/>
        <v>#VALUE!</v>
      </c>
      <c r="F390" s="29" t="e">
        <f t="shared" si="229"/>
        <v>#VALUE!</v>
      </c>
      <c r="G390" s="29" t="e">
        <f t="shared" si="229"/>
        <v>#VALUE!</v>
      </c>
      <c r="H390" s="29" t="e">
        <f t="shared" si="229"/>
        <v>#VALUE!</v>
      </c>
      <c r="I390" s="29" t="e">
        <f t="shared" si="229"/>
        <v>#VALUE!</v>
      </c>
      <c r="J390" s="29" t="e">
        <f t="shared" si="229"/>
        <v>#VALUE!</v>
      </c>
      <c r="K390" s="29" t="e">
        <f t="shared" si="229"/>
        <v>#VALUE!</v>
      </c>
      <c r="L390" s="29" t="e">
        <f t="shared" si="229"/>
        <v>#VALUE!</v>
      </c>
      <c r="M390" s="29" t="e">
        <f t="shared" si="229"/>
        <v>#VALUE!</v>
      </c>
      <c r="N390" s="29" t="e">
        <f t="shared" si="229"/>
        <v>#VALUE!</v>
      </c>
      <c r="O390" s="29" t="e">
        <f t="shared" si="229"/>
        <v>#VALUE!</v>
      </c>
      <c r="P390" s="29" t="e">
        <f t="shared" si="229"/>
        <v>#VALUE!</v>
      </c>
      <c r="Q390" s="29" t="e">
        <f t="shared" si="229"/>
        <v>#VALUE!</v>
      </c>
      <c r="R390" s="29" t="e">
        <f t="shared" si="229"/>
        <v>#VALUE!</v>
      </c>
      <c r="S390" s="29" t="e">
        <f t="shared" si="229"/>
        <v>#VALUE!</v>
      </c>
      <c r="T390" s="29" t="e">
        <f t="shared" si="229"/>
        <v>#VALUE!</v>
      </c>
      <c r="U390" s="29" t="e">
        <f t="shared" si="229"/>
        <v>#VALUE!</v>
      </c>
      <c r="V390" s="29" t="e">
        <f t="shared" si="229"/>
        <v>#VALUE!</v>
      </c>
      <c r="W390" s="29" t="e">
        <f t="shared" si="229"/>
        <v>#VALUE!</v>
      </c>
      <c r="X390" s="29" t="e">
        <f t="shared" si="229"/>
        <v>#VALUE!</v>
      </c>
      <c r="Y390" s="29" t="e">
        <f t="shared" si="229"/>
        <v>#VALUE!</v>
      </c>
      <c r="Z390" s="29" t="e">
        <f t="shared" si="229"/>
        <v>#VALUE!</v>
      </c>
      <c r="AA390" s="29" t="e">
        <f t="shared" si="229"/>
        <v>#VALUE!</v>
      </c>
      <c r="AB390" s="29" t="e">
        <f t="shared" si="229"/>
        <v>#VALUE!</v>
      </c>
      <c r="AC390" s="29" t="e">
        <f t="shared" si="229"/>
        <v>#VALUE!</v>
      </c>
      <c r="AD390" s="29" t="e">
        <f t="shared" si="229"/>
        <v>#VALUE!</v>
      </c>
      <c r="AE390" s="29" t="e">
        <f t="shared" si="229"/>
        <v>#VALUE!</v>
      </c>
      <c r="AF390" s="29" t="e">
        <f t="shared" si="229"/>
        <v>#VALUE!</v>
      </c>
      <c r="AG390" s="29" t="e">
        <f t="shared" si="229"/>
        <v>#VALUE!</v>
      </c>
      <c r="AH390" s="95" t="s">
        <v>25</v>
      </c>
      <c r="AI390" s="105">
        <f>+COUNTIFS(C391:AG391,"土",C392:AG392,"")+COUNTIFS(C391:AG391,"日",C392:AG392,"")</f>
        <v>0</v>
      </c>
    </row>
    <row r="391" spans="2:38">
      <c r="B391" s="7" t="s">
        <v>26</v>
      </c>
      <c r="C391" s="20" t="str">
        <f t="shared" ref="C391:AG391" si="230">IFERROR(TEXT(WEEKDAY(+C390),"aaa"),"")</f>
        <v/>
      </c>
      <c r="D391" s="20" t="str">
        <f t="shared" si="230"/>
        <v/>
      </c>
      <c r="E391" s="20" t="str">
        <f t="shared" si="230"/>
        <v/>
      </c>
      <c r="F391" s="20" t="str">
        <f t="shared" si="230"/>
        <v/>
      </c>
      <c r="G391" s="20" t="str">
        <f t="shared" si="230"/>
        <v/>
      </c>
      <c r="H391" s="20" t="str">
        <f t="shared" si="230"/>
        <v/>
      </c>
      <c r="I391" s="20" t="str">
        <f t="shared" si="230"/>
        <v/>
      </c>
      <c r="J391" s="20" t="str">
        <f t="shared" si="230"/>
        <v/>
      </c>
      <c r="K391" s="20" t="str">
        <f t="shared" si="230"/>
        <v/>
      </c>
      <c r="L391" s="20" t="str">
        <f t="shared" si="230"/>
        <v/>
      </c>
      <c r="M391" s="20" t="str">
        <f t="shared" si="230"/>
        <v/>
      </c>
      <c r="N391" s="20" t="str">
        <f t="shared" si="230"/>
        <v/>
      </c>
      <c r="O391" s="20" t="str">
        <f t="shared" si="230"/>
        <v/>
      </c>
      <c r="P391" s="20" t="str">
        <f t="shared" si="230"/>
        <v/>
      </c>
      <c r="Q391" s="20" t="str">
        <f t="shared" si="230"/>
        <v/>
      </c>
      <c r="R391" s="20" t="str">
        <f t="shared" si="230"/>
        <v/>
      </c>
      <c r="S391" s="20" t="str">
        <f t="shared" si="230"/>
        <v/>
      </c>
      <c r="T391" s="20" t="str">
        <f t="shared" si="230"/>
        <v/>
      </c>
      <c r="U391" s="20" t="str">
        <f t="shared" si="230"/>
        <v/>
      </c>
      <c r="V391" s="20" t="str">
        <f t="shared" si="230"/>
        <v/>
      </c>
      <c r="W391" s="20" t="str">
        <f t="shared" si="230"/>
        <v/>
      </c>
      <c r="X391" s="20" t="str">
        <f t="shared" si="230"/>
        <v/>
      </c>
      <c r="Y391" s="20" t="str">
        <f t="shared" si="230"/>
        <v/>
      </c>
      <c r="Z391" s="20" t="str">
        <f t="shared" si="230"/>
        <v/>
      </c>
      <c r="AA391" s="20" t="str">
        <f t="shared" si="230"/>
        <v/>
      </c>
      <c r="AB391" s="20" t="str">
        <f t="shared" si="230"/>
        <v/>
      </c>
      <c r="AC391" s="20" t="str">
        <f t="shared" si="230"/>
        <v/>
      </c>
      <c r="AD391" s="20" t="str">
        <f t="shared" si="230"/>
        <v/>
      </c>
      <c r="AE391" s="20" t="str">
        <f t="shared" si="230"/>
        <v/>
      </c>
      <c r="AF391" s="20" t="str">
        <f t="shared" si="230"/>
        <v/>
      </c>
      <c r="AG391" s="20" t="str">
        <f t="shared" si="230"/>
        <v/>
      </c>
      <c r="AH391" s="95" t="s">
        <v>12</v>
      </c>
      <c r="AI391" s="105">
        <f>+COUNTIF(C392:AG392,"夏休")+COUNTIF(C392:AG392,"冬休")+COUNTIF(C392:AG392,"中止")</f>
        <v>0</v>
      </c>
    </row>
    <row r="392" spans="2:38" ht="13.5" customHeight="1">
      <c r="B392" s="8" t="s">
        <v>27</v>
      </c>
      <c r="C392" s="21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F392" s="39"/>
      <c r="AG392" s="88"/>
      <c r="AH392" s="96" t="s">
        <v>4</v>
      </c>
      <c r="AI392" s="106">
        <f>COUNT(C390:AG390)-AI391</f>
        <v>0</v>
      </c>
    </row>
    <row r="393" spans="2:38" ht="13.5" customHeight="1">
      <c r="B393" s="9"/>
      <c r="C393" s="21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F393" s="39"/>
      <c r="AG393" s="88"/>
      <c r="AH393" s="96" t="s">
        <v>29</v>
      </c>
      <c r="AI393" s="106">
        <f>+COUNTIF(C394:AG395,"休")</f>
        <v>0</v>
      </c>
      <c r="AJ393" s="113" t="e">
        <f>IF(AI394&gt;0.285,"",IF(AI393&lt;AI390,"←計画日数が足りません",""))</f>
        <v>#DIV/0!</v>
      </c>
    </row>
    <row r="394" spans="2:38" ht="13.5" customHeight="1">
      <c r="B394" s="10" t="s">
        <v>2</v>
      </c>
      <c r="C394" s="22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F394" s="35"/>
      <c r="AG394" s="89"/>
      <c r="AH394" s="96" t="s">
        <v>30</v>
      </c>
      <c r="AI394" s="107" t="e">
        <f>+AI393/AI392</f>
        <v>#DIV/0!</v>
      </c>
    </row>
    <row r="395" spans="2:38">
      <c r="B395" s="10"/>
      <c r="C395" s="22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F395" s="35"/>
      <c r="AG395" s="89"/>
      <c r="AH395" s="96" t="s">
        <v>7</v>
      </c>
      <c r="AI395" s="106">
        <f>+COUNTA(C396:AG397)</f>
        <v>0</v>
      </c>
    </row>
    <row r="396" spans="2:38">
      <c r="B396" s="11" t="s">
        <v>17</v>
      </c>
      <c r="C396" s="23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90"/>
      <c r="AH396" s="97" t="s">
        <v>31</v>
      </c>
      <c r="AI396" s="108" t="e">
        <f>+AI395/AI392</f>
        <v>#DIV/0!</v>
      </c>
      <c r="AL396" s="2">
        <f>+COUNTIF(C394:AG395,"休")</f>
        <v>0</v>
      </c>
    </row>
    <row r="397" spans="2:38">
      <c r="B397" s="12"/>
      <c r="C397" s="24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91"/>
      <c r="AH397" s="98" t="s">
        <v>6</v>
      </c>
      <c r="AI397" s="109" t="str">
        <f>IF(7&gt;AI392,"対象外",IF(OR(AI395&gt;=AI390,AI396&gt;=0.285),"OK","NG"))</f>
        <v>対象外</v>
      </c>
      <c r="AJ397" s="113" t="str">
        <f>IF(AI397="対象外","←７日間に満たない期間は達成判定の対象外",IF(AI397="NG","←月単位未達成","←月単位達成"))</f>
        <v>←７日間に満たない期間は達成判定の対象外</v>
      </c>
      <c r="AL397" s="114" t="str">
        <f>IF(7&gt;AI392,"対象外",IF(AL396&gt;=AI390,"OK","NG"))</f>
        <v>対象外</v>
      </c>
    </row>
    <row r="398" spans="2:38" hidden="1">
      <c r="B398" s="13" t="s">
        <v>32</v>
      </c>
      <c r="C398" s="25" t="e">
        <f t="shared" ref="C398:AG398" si="231">IF(AND(DAY(C390)&gt;=22,DAY(C390)&lt;=28,C391="土"),1,0)</f>
        <v>#VALUE!</v>
      </c>
      <c r="D398" s="25" t="e">
        <f t="shared" si="231"/>
        <v>#VALUE!</v>
      </c>
      <c r="E398" s="25" t="e">
        <f t="shared" si="231"/>
        <v>#VALUE!</v>
      </c>
      <c r="F398" s="25" t="e">
        <f t="shared" si="231"/>
        <v>#VALUE!</v>
      </c>
      <c r="G398" s="25" t="e">
        <f t="shared" si="231"/>
        <v>#VALUE!</v>
      </c>
      <c r="H398" s="25" t="e">
        <f t="shared" si="231"/>
        <v>#VALUE!</v>
      </c>
      <c r="I398" s="25" t="e">
        <f t="shared" si="231"/>
        <v>#VALUE!</v>
      </c>
      <c r="J398" s="25" t="e">
        <f t="shared" si="231"/>
        <v>#VALUE!</v>
      </c>
      <c r="K398" s="25" t="e">
        <f t="shared" si="231"/>
        <v>#VALUE!</v>
      </c>
      <c r="L398" s="25" t="e">
        <f t="shared" si="231"/>
        <v>#VALUE!</v>
      </c>
      <c r="M398" s="25" t="e">
        <f t="shared" si="231"/>
        <v>#VALUE!</v>
      </c>
      <c r="N398" s="25" t="e">
        <f t="shared" si="231"/>
        <v>#VALUE!</v>
      </c>
      <c r="O398" s="25" t="e">
        <f t="shared" si="231"/>
        <v>#VALUE!</v>
      </c>
      <c r="P398" s="25" t="e">
        <f t="shared" si="231"/>
        <v>#VALUE!</v>
      </c>
      <c r="Q398" s="25" t="e">
        <f t="shared" si="231"/>
        <v>#VALUE!</v>
      </c>
      <c r="R398" s="25" t="e">
        <f t="shared" si="231"/>
        <v>#VALUE!</v>
      </c>
      <c r="S398" s="25" t="e">
        <f t="shared" si="231"/>
        <v>#VALUE!</v>
      </c>
      <c r="T398" s="25" t="e">
        <f t="shared" si="231"/>
        <v>#VALUE!</v>
      </c>
      <c r="U398" s="25" t="e">
        <f t="shared" si="231"/>
        <v>#VALUE!</v>
      </c>
      <c r="V398" s="25" t="e">
        <f t="shared" si="231"/>
        <v>#VALUE!</v>
      </c>
      <c r="W398" s="25" t="e">
        <f t="shared" si="231"/>
        <v>#VALUE!</v>
      </c>
      <c r="X398" s="25" t="e">
        <f t="shared" si="231"/>
        <v>#VALUE!</v>
      </c>
      <c r="Y398" s="25" t="e">
        <f t="shared" si="231"/>
        <v>#VALUE!</v>
      </c>
      <c r="Z398" s="25" t="e">
        <f t="shared" si="231"/>
        <v>#VALUE!</v>
      </c>
      <c r="AA398" s="25" t="e">
        <f t="shared" si="231"/>
        <v>#VALUE!</v>
      </c>
      <c r="AB398" s="25" t="e">
        <f t="shared" si="231"/>
        <v>#VALUE!</v>
      </c>
      <c r="AC398" s="25" t="e">
        <f t="shared" si="231"/>
        <v>#VALUE!</v>
      </c>
      <c r="AD398" s="25" t="e">
        <f t="shared" si="231"/>
        <v>#VALUE!</v>
      </c>
      <c r="AE398" s="25" t="e">
        <f t="shared" si="231"/>
        <v>#VALUE!</v>
      </c>
      <c r="AF398" s="25" t="e">
        <f t="shared" si="231"/>
        <v>#VALUE!</v>
      </c>
      <c r="AG398" s="25" t="e">
        <f t="shared" si="231"/>
        <v>#VALUE!</v>
      </c>
      <c r="AH398" s="99" t="s">
        <v>34</v>
      </c>
      <c r="AI398" s="110">
        <f t="shared" ref="AI398:AI405" si="232">_xlfn.AGGREGATE(9,6,C398:AG398)</f>
        <v>0</v>
      </c>
      <c r="AJ398" s="113"/>
    </row>
    <row r="399" spans="2:38" hidden="1">
      <c r="B399" s="13" t="s">
        <v>13</v>
      </c>
      <c r="C399" s="26" t="e">
        <f t="shared" ref="C399:AG399" si="233">IF(AND(DAY(C390)&gt;=22,DAY(C390)&lt;=28,C391="土",OR(C396="休",C396="雨")),1,0)</f>
        <v>#VALUE!</v>
      </c>
      <c r="D399" s="26" t="e">
        <f t="shared" si="233"/>
        <v>#VALUE!</v>
      </c>
      <c r="E399" s="26" t="e">
        <f t="shared" si="233"/>
        <v>#VALUE!</v>
      </c>
      <c r="F399" s="26" t="e">
        <f t="shared" si="233"/>
        <v>#VALUE!</v>
      </c>
      <c r="G399" s="26" t="e">
        <f t="shared" si="233"/>
        <v>#VALUE!</v>
      </c>
      <c r="H399" s="26" t="e">
        <f t="shared" si="233"/>
        <v>#VALUE!</v>
      </c>
      <c r="I399" s="26" t="e">
        <f t="shared" si="233"/>
        <v>#VALUE!</v>
      </c>
      <c r="J399" s="26" t="e">
        <f t="shared" si="233"/>
        <v>#VALUE!</v>
      </c>
      <c r="K399" s="26" t="e">
        <f t="shared" si="233"/>
        <v>#VALUE!</v>
      </c>
      <c r="L399" s="26" t="e">
        <f t="shared" si="233"/>
        <v>#VALUE!</v>
      </c>
      <c r="M399" s="26" t="e">
        <f t="shared" si="233"/>
        <v>#VALUE!</v>
      </c>
      <c r="N399" s="26" t="e">
        <f t="shared" si="233"/>
        <v>#VALUE!</v>
      </c>
      <c r="O399" s="26" t="e">
        <f t="shared" si="233"/>
        <v>#VALUE!</v>
      </c>
      <c r="P399" s="26" t="e">
        <f t="shared" si="233"/>
        <v>#VALUE!</v>
      </c>
      <c r="Q399" s="26" t="e">
        <f t="shared" si="233"/>
        <v>#VALUE!</v>
      </c>
      <c r="R399" s="26" t="e">
        <f t="shared" si="233"/>
        <v>#VALUE!</v>
      </c>
      <c r="S399" s="26" t="e">
        <f t="shared" si="233"/>
        <v>#VALUE!</v>
      </c>
      <c r="T399" s="26" t="e">
        <f t="shared" si="233"/>
        <v>#VALUE!</v>
      </c>
      <c r="U399" s="26" t="e">
        <f t="shared" si="233"/>
        <v>#VALUE!</v>
      </c>
      <c r="V399" s="26" t="e">
        <f t="shared" si="233"/>
        <v>#VALUE!</v>
      </c>
      <c r="W399" s="26" t="e">
        <f t="shared" si="233"/>
        <v>#VALUE!</v>
      </c>
      <c r="X399" s="26" t="e">
        <f t="shared" si="233"/>
        <v>#VALUE!</v>
      </c>
      <c r="Y399" s="26" t="e">
        <f t="shared" si="233"/>
        <v>#VALUE!</v>
      </c>
      <c r="Z399" s="26" t="e">
        <f t="shared" si="233"/>
        <v>#VALUE!</v>
      </c>
      <c r="AA399" s="26" t="e">
        <f t="shared" si="233"/>
        <v>#VALUE!</v>
      </c>
      <c r="AB399" s="26" t="e">
        <f t="shared" si="233"/>
        <v>#VALUE!</v>
      </c>
      <c r="AC399" s="26" t="e">
        <f t="shared" si="233"/>
        <v>#VALUE!</v>
      </c>
      <c r="AD399" s="26" t="e">
        <f t="shared" si="233"/>
        <v>#VALUE!</v>
      </c>
      <c r="AE399" s="26" t="e">
        <f t="shared" si="233"/>
        <v>#VALUE!</v>
      </c>
      <c r="AF399" s="26" t="e">
        <f t="shared" si="233"/>
        <v>#VALUE!</v>
      </c>
      <c r="AG399" s="26" t="e">
        <f t="shared" si="233"/>
        <v>#VALUE!</v>
      </c>
      <c r="AH399" s="99" t="s">
        <v>35</v>
      </c>
      <c r="AI399" s="110">
        <f t="shared" si="232"/>
        <v>0</v>
      </c>
      <c r="AJ399" s="113"/>
    </row>
    <row r="400" spans="2:38" hidden="1">
      <c r="B400" s="13" t="s">
        <v>37</v>
      </c>
      <c r="C400" s="25" t="e">
        <f t="shared" ref="C400:AG400" si="234">IF(AND(DAY(C390)&gt;=8,DAY(C390)&lt;=14,C391="土"),1,0)</f>
        <v>#VALUE!</v>
      </c>
      <c r="D400" s="25" t="e">
        <f t="shared" si="234"/>
        <v>#VALUE!</v>
      </c>
      <c r="E400" s="25" t="e">
        <f t="shared" si="234"/>
        <v>#VALUE!</v>
      </c>
      <c r="F400" s="25" t="e">
        <f t="shared" si="234"/>
        <v>#VALUE!</v>
      </c>
      <c r="G400" s="25" t="e">
        <f t="shared" si="234"/>
        <v>#VALUE!</v>
      </c>
      <c r="H400" s="25" t="e">
        <f t="shared" si="234"/>
        <v>#VALUE!</v>
      </c>
      <c r="I400" s="25" t="e">
        <f t="shared" si="234"/>
        <v>#VALUE!</v>
      </c>
      <c r="J400" s="25" t="e">
        <f t="shared" si="234"/>
        <v>#VALUE!</v>
      </c>
      <c r="K400" s="25" t="e">
        <f t="shared" si="234"/>
        <v>#VALUE!</v>
      </c>
      <c r="L400" s="25" t="e">
        <f t="shared" si="234"/>
        <v>#VALUE!</v>
      </c>
      <c r="M400" s="25" t="e">
        <f t="shared" si="234"/>
        <v>#VALUE!</v>
      </c>
      <c r="N400" s="25" t="e">
        <f t="shared" si="234"/>
        <v>#VALUE!</v>
      </c>
      <c r="O400" s="25" t="e">
        <f t="shared" si="234"/>
        <v>#VALUE!</v>
      </c>
      <c r="P400" s="25" t="e">
        <f t="shared" si="234"/>
        <v>#VALUE!</v>
      </c>
      <c r="Q400" s="25" t="e">
        <f t="shared" si="234"/>
        <v>#VALUE!</v>
      </c>
      <c r="R400" s="25" t="e">
        <f t="shared" si="234"/>
        <v>#VALUE!</v>
      </c>
      <c r="S400" s="25" t="e">
        <f t="shared" si="234"/>
        <v>#VALUE!</v>
      </c>
      <c r="T400" s="25" t="e">
        <f t="shared" si="234"/>
        <v>#VALUE!</v>
      </c>
      <c r="U400" s="25" t="e">
        <f t="shared" si="234"/>
        <v>#VALUE!</v>
      </c>
      <c r="V400" s="25" t="e">
        <f t="shared" si="234"/>
        <v>#VALUE!</v>
      </c>
      <c r="W400" s="25" t="e">
        <f t="shared" si="234"/>
        <v>#VALUE!</v>
      </c>
      <c r="X400" s="25" t="e">
        <f t="shared" si="234"/>
        <v>#VALUE!</v>
      </c>
      <c r="Y400" s="25" t="e">
        <f t="shared" si="234"/>
        <v>#VALUE!</v>
      </c>
      <c r="Z400" s="25" t="e">
        <f t="shared" si="234"/>
        <v>#VALUE!</v>
      </c>
      <c r="AA400" s="25" t="e">
        <f t="shared" si="234"/>
        <v>#VALUE!</v>
      </c>
      <c r="AB400" s="25" t="e">
        <f t="shared" si="234"/>
        <v>#VALUE!</v>
      </c>
      <c r="AC400" s="25" t="e">
        <f t="shared" si="234"/>
        <v>#VALUE!</v>
      </c>
      <c r="AD400" s="25" t="e">
        <f t="shared" si="234"/>
        <v>#VALUE!</v>
      </c>
      <c r="AE400" s="25" t="e">
        <f t="shared" si="234"/>
        <v>#VALUE!</v>
      </c>
      <c r="AF400" s="25" t="e">
        <f t="shared" si="234"/>
        <v>#VALUE!</v>
      </c>
      <c r="AG400" s="25" t="e">
        <f t="shared" si="234"/>
        <v>#VALUE!</v>
      </c>
      <c r="AH400" s="99" t="s">
        <v>34</v>
      </c>
      <c r="AI400" s="110">
        <f t="shared" si="232"/>
        <v>0</v>
      </c>
      <c r="AJ400" s="113"/>
    </row>
    <row r="401" spans="2:38" hidden="1">
      <c r="B401" s="13" t="s">
        <v>38</v>
      </c>
      <c r="C401" s="26" t="e">
        <f t="shared" ref="C401:AG401" si="235">IF(AND(DAY(C390)&gt;=8,DAY(C390)&lt;=14,C391="土",OR(C396="休",C396="雨")),1,0)</f>
        <v>#VALUE!</v>
      </c>
      <c r="D401" s="26" t="e">
        <f t="shared" si="235"/>
        <v>#VALUE!</v>
      </c>
      <c r="E401" s="26" t="e">
        <f t="shared" si="235"/>
        <v>#VALUE!</v>
      </c>
      <c r="F401" s="26" t="e">
        <f t="shared" si="235"/>
        <v>#VALUE!</v>
      </c>
      <c r="G401" s="26" t="e">
        <f t="shared" si="235"/>
        <v>#VALUE!</v>
      </c>
      <c r="H401" s="26" t="e">
        <f t="shared" si="235"/>
        <v>#VALUE!</v>
      </c>
      <c r="I401" s="26" t="e">
        <f t="shared" si="235"/>
        <v>#VALUE!</v>
      </c>
      <c r="J401" s="26" t="e">
        <f t="shared" si="235"/>
        <v>#VALUE!</v>
      </c>
      <c r="K401" s="26" t="e">
        <f t="shared" si="235"/>
        <v>#VALUE!</v>
      </c>
      <c r="L401" s="26" t="e">
        <f t="shared" si="235"/>
        <v>#VALUE!</v>
      </c>
      <c r="M401" s="26" t="e">
        <f t="shared" si="235"/>
        <v>#VALUE!</v>
      </c>
      <c r="N401" s="26" t="e">
        <f t="shared" si="235"/>
        <v>#VALUE!</v>
      </c>
      <c r="O401" s="26" t="e">
        <f t="shared" si="235"/>
        <v>#VALUE!</v>
      </c>
      <c r="P401" s="26" t="e">
        <f t="shared" si="235"/>
        <v>#VALUE!</v>
      </c>
      <c r="Q401" s="26" t="e">
        <f t="shared" si="235"/>
        <v>#VALUE!</v>
      </c>
      <c r="R401" s="26" t="e">
        <f t="shared" si="235"/>
        <v>#VALUE!</v>
      </c>
      <c r="S401" s="26" t="e">
        <f t="shared" si="235"/>
        <v>#VALUE!</v>
      </c>
      <c r="T401" s="26" t="e">
        <f t="shared" si="235"/>
        <v>#VALUE!</v>
      </c>
      <c r="U401" s="26" t="e">
        <f t="shared" si="235"/>
        <v>#VALUE!</v>
      </c>
      <c r="V401" s="26" t="e">
        <f t="shared" si="235"/>
        <v>#VALUE!</v>
      </c>
      <c r="W401" s="26" t="e">
        <f t="shared" si="235"/>
        <v>#VALUE!</v>
      </c>
      <c r="X401" s="26" t="e">
        <f t="shared" si="235"/>
        <v>#VALUE!</v>
      </c>
      <c r="Y401" s="26" t="e">
        <f t="shared" si="235"/>
        <v>#VALUE!</v>
      </c>
      <c r="Z401" s="26" t="e">
        <f t="shared" si="235"/>
        <v>#VALUE!</v>
      </c>
      <c r="AA401" s="26" t="e">
        <f t="shared" si="235"/>
        <v>#VALUE!</v>
      </c>
      <c r="AB401" s="26" t="e">
        <f t="shared" si="235"/>
        <v>#VALUE!</v>
      </c>
      <c r="AC401" s="26" t="e">
        <f t="shared" si="235"/>
        <v>#VALUE!</v>
      </c>
      <c r="AD401" s="26" t="e">
        <f t="shared" si="235"/>
        <v>#VALUE!</v>
      </c>
      <c r="AE401" s="26" t="e">
        <f t="shared" si="235"/>
        <v>#VALUE!</v>
      </c>
      <c r="AF401" s="26" t="e">
        <f t="shared" si="235"/>
        <v>#VALUE!</v>
      </c>
      <c r="AG401" s="26" t="e">
        <f t="shared" si="235"/>
        <v>#VALUE!</v>
      </c>
      <c r="AH401" s="99" t="s">
        <v>35</v>
      </c>
      <c r="AI401" s="110">
        <f t="shared" si="232"/>
        <v>0</v>
      </c>
      <c r="AJ401" s="113"/>
    </row>
    <row r="402" spans="2:38" hidden="1">
      <c r="B402" s="13" t="s">
        <v>33</v>
      </c>
      <c r="C402" s="25" t="e">
        <f t="shared" ref="C402:AG402" si="236">IF(AND(DAY(C390)&gt;=22,DAY(C390)&lt;=28,C391="日"),1,0)</f>
        <v>#VALUE!</v>
      </c>
      <c r="D402" s="25" t="e">
        <f t="shared" si="236"/>
        <v>#VALUE!</v>
      </c>
      <c r="E402" s="25" t="e">
        <f t="shared" si="236"/>
        <v>#VALUE!</v>
      </c>
      <c r="F402" s="25" t="e">
        <f t="shared" si="236"/>
        <v>#VALUE!</v>
      </c>
      <c r="G402" s="25" t="e">
        <f t="shared" si="236"/>
        <v>#VALUE!</v>
      </c>
      <c r="H402" s="25" t="e">
        <f t="shared" si="236"/>
        <v>#VALUE!</v>
      </c>
      <c r="I402" s="25" t="e">
        <f t="shared" si="236"/>
        <v>#VALUE!</v>
      </c>
      <c r="J402" s="25" t="e">
        <f t="shared" si="236"/>
        <v>#VALUE!</v>
      </c>
      <c r="K402" s="25" t="e">
        <f t="shared" si="236"/>
        <v>#VALUE!</v>
      </c>
      <c r="L402" s="25" t="e">
        <f t="shared" si="236"/>
        <v>#VALUE!</v>
      </c>
      <c r="M402" s="25" t="e">
        <f t="shared" si="236"/>
        <v>#VALUE!</v>
      </c>
      <c r="N402" s="25" t="e">
        <f t="shared" si="236"/>
        <v>#VALUE!</v>
      </c>
      <c r="O402" s="25" t="e">
        <f t="shared" si="236"/>
        <v>#VALUE!</v>
      </c>
      <c r="P402" s="25" t="e">
        <f t="shared" si="236"/>
        <v>#VALUE!</v>
      </c>
      <c r="Q402" s="25" t="e">
        <f t="shared" si="236"/>
        <v>#VALUE!</v>
      </c>
      <c r="R402" s="25" t="e">
        <f t="shared" si="236"/>
        <v>#VALUE!</v>
      </c>
      <c r="S402" s="25" t="e">
        <f t="shared" si="236"/>
        <v>#VALUE!</v>
      </c>
      <c r="T402" s="25" t="e">
        <f t="shared" si="236"/>
        <v>#VALUE!</v>
      </c>
      <c r="U402" s="25" t="e">
        <f t="shared" si="236"/>
        <v>#VALUE!</v>
      </c>
      <c r="V402" s="25" t="e">
        <f t="shared" si="236"/>
        <v>#VALUE!</v>
      </c>
      <c r="W402" s="25" t="e">
        <f t="shared" si="236"/>
        <v>#VALUE!</v>
      </c>
      <c r="X402" s="25" t="e">
        <f t="shared" si="236"/>
        <v>#VALUE!</v>
      </c>
      <c r="Y402" s="25" t="e">
        <f t="shared" si="236"/>
        <v>#VALUE!</v>
      </c>
      <c r="Z402" s="25" t="e">
        <f t="shared" si="236"/>
        <v>#VALUE!</v>
      </c>
      <c r="AA402" s="25" t="e">
        <f t="shared" si="236"/>
        <v>#VALUE!</v>
      </c>
      <c r="AB402" s="25" t="e">
        <f t="shared" si="236"/>
        <v>#VALUE!</v>
      </c>
      <c r="AC402" s="25" t="e">
        <f t="shared" si="236"/>
        <v>#VALUE!</v>
      </c>
      <c r="AD402" s="25" t="e">
        <f t="shared" si="236"/>
        <v>#VALUE!</v>
      </c>
      <c r="AE402" s="25" t="e">
        <f t="shared" si="236"/>
        <v>#VALUE!</v>
      </c>
      <c r="AF402" s="25" t="e">
        <f t="shared" si="236"/>
        <v>#VALUE!</v>
      </c>
      <c r="AG402" s="25" t="e">
        <f t="shared" si="236"/>
        <v>#VALUE!</v>
      </c>
      <c r="AH402" s="99" t="s">
        <v>34</v>
      </c>
      <c r="AI402" s="110">
        <f t="shared" si="232"/>
        <v>0</v>
      </c>
      <c r="AJ402" s="113"/>
    </row>
    <row r="403" spans="2:38" hidden="1">
      <c r="B403" s="13" t="s">
        <v>39</v>
      </c>
      <c r="C403" s="26" t="e">
        <f t="shared" ref="C403:AG403" si="237">IF(AND(DAY(C390)&gt;=22,DAY(C390)&lt;=28,C391="日",OR(C396="休",C396="雨")),1,0)</f>
        <v>#VALUE!</v>
      </c>
      <c r="D403" s="26" t="e">
        <f t="shared" si="237"/>
        <v>#VALUE!</v>
      </c>
      <c r="E403" s="26" t="e">
        <f t="shared" si="237"/>
        <v>#VALUE!</v>
      </c>
      <c r="F403" s="26" t="e">
        <f t="shared" si="237"/>
        <v>#VALUE!</v>
      </c>
      <c r="G403" s="26" t="e">
        <f t="shared" si="237"/>
        <v>#VALUE!</v>
      </c>
      <c r="H403" s="26" t="e">
        <f t="shared" si="237"/>
        <v>#VALUE!</v>
      </c>
      <c r="I403" s="26" t="e">
        <f t="shared" si="237"/>
        <v>#VALUE!</v>
      </c>
      <c r="J403" s="26" t="e">
        <f t="shared" si="237"/>
        <v>#VALUE!</v>
      </c>
      <c r="K403" s="26" t="e">
        <f t="shared" si="237"/>
        <v>#VALUE!</v>
      </c>
      <c r="L403" s="26" t="e">
        <f t="shared" si="237"/>
        <v>#VALUE!</v>
      </c>
      <c r="M403" s="26" t="e">
        <f t="shared" si="237"/>
        <v>#VALUE!</v>
      </c>
      <c r="N403" s="26" t="e">
        <f t="shared" si="237"/>
        <v>#VALUE!</v>
      </c>
      <c r="O403" s="26" t="e">
        <f t="shared" si="237"/>
        <v>#VALUE!</v>
      </c>
      <c r="P403" s="26" t="e">
        <f t="shared" si="237"/>
        <v>#VALUE!</v>
      </c>
      <c r="Q403" s="26" t="e">
        <f t="shared" si="237"/>
        <v>#VALUE!</v>
      </c>
      <c r="R403" s="26" t="e">
        <f t="shared" si="237"/>
        <v>#VALUE!</v>
      </c>
      <c r="S403" s="26" t="e">
        <f t="shared" si="237"/>
        <v>#VALUE!</v>
      </c>
      <c r="T403" s="26" t="e">
        <f t="shared" si="237"/>
        <v>#VALUE!</v>
      </c>
      <c r="U403" s="26" t="e">
        <f t="shared" si="237"/>
        <v>#VALUE!</v>
      </c>
      <c r="V403" s="26" t="e">
        <f t="shared" si="237"/>
        <v>#VALUE!</v>
      </c>
      <c r="W403" s="26" t="e">
        <f t="shared" si="237"/>
        <v>#VALUE!</v>
      </c>
      <c r="X403" s="26" t="e">
        <f t="shared" si="237"/>
        <v>#VALUE!</v>
      </c>
      <c r="Y403" s="26" t="e">
        <f t="shared" si="237"/>
        <v>#VALUE!</v>
      </c>
      <c r="Z403" s="26" t="e">
        <f t="shared" si="237"/>
        <v>#VALUE!</v>
      </c>
      <c r="AA403" s="26" t="e">
        <f t="shared" si="237"/>
        <v>#VALUE!</v>
      </c>
      <c r="AB403" s="26" t="e">
        <f t="shared" si="237"/>
        <v>#VALUE!</v>
      </c>
      <c r="AC403" s="26" t="e">
        <f t="shared" si="237"/>
        <v>#VALUE!</v>
      </c>
      <c r="AD403" s="26" t="e">
        <f t="shared" si="237"/>
        <v>#VALUE!</v>
      </c>
      <c r="AE403" s="26" t="e">
        <f t="shared" si="237"/>
        <v>#VALUE!</v>
      </c>
      <c r="AF403" s="26" t="e">
        <f t="shared" si="237"/>
        <v>#VALUE!</v>
      </c>
      <c r="AG403" s="26" t="e">
        <f t="shared" si="237"/>
        <v>#VALUE!</v>
      </c>
      <c r="AH403" s="99" t="s">
        <v>35</v>
      </c>
      <c r="AI403" s="110">
        <f t="shared" si="232"/>
        <v>0</v>
      </c>
      <c r="AJ403" s="113"/>
    </row>
    <row r="404" spans="2:38" hidden="1">
      <c r="B404" s="13" t="s">
        <v>40</v>
      </c>
      <c r="C404" s="25" t="e">
        <f t="shared" ref="C404:AG404" si="238">IF(AND(DAY(C390)&gt;=8,DAY(C390)&lt;=14,C391="日"),1,0)</f>
        <v>#VALUE!</v>
      </c>
      <c r="D404" s="25" t="e">
        <f t="shared" si="238"/>
        <v>#VALUE!</v>
      </c>
      <c r="E404" s="25" t="e">
        <f t="shared" si="238"/>
        <v>#VALUE!</v>
      </c>
      <c r="F404" s="25" t="e">
        <f t="shared" si="238"/>
        <v>#VALUE!</v>
      </c>
      <c r="G404" s="25" t="e">
        <f t="shared" si="238"/>
        <v>#VALUE!</v>
      </c>
      <c r="H404" s="25" t="e">
        <f t="shared" si="238"/>
        <v>#VALUE!</v>
      </c>
      <c r="I404" s="25" t="e">
        <f t="shared" si="238"/>
        <v>#VALUE!</v>
      </c>
      <c r="J404" s="25" t="e">
        <f t="shared" si="238"/>
        <v>#VALUE!</v>
      </c>
      <c r="K404" s="25" t="e">
        <f t="shared" si="238"/>
        <v>#VALUE!</v>
      </c>
      <c r="L404" s="25" t="e">
        <f t="shared" si="238"/>
        <v>#VALUE!</v>
      </c>
      <c r="M404" s="25" t="e">
        <f t="shared" si="238"/>
        <v>#VALUE!</v>
      </c>
      <c r="N404" s="25" t="e">
        <f t="shared" si="238"/>
        <v>#VALUE!</v>
      </c>
      <c r="O404" s="25" t="e">
        <f t="shared" si="238"/>
        <v>#VALUE!</v>
      </c>
      <c r="P404" s="25" t="e">
        <f t="shared" si="238"/>
        <v>#VALUE!</v>
      </c>
      <c r="Q404" s="25" t="e">
        <f t="shared" si="238"/>
        <v>#VALUE!</v>
      </c>
      <c r="R404" s="25" t="e">
        <f t="shared" si="238"/>
        <v>#VALUE!</v>
      </c>
      <c r="S404" s="25" t="e">
        <f t="shared" si="238"/>
        <v>#VALUE!</v>
      </c>
      <c r="T404" s="25" t="e">
        <f t="shared" si="238"/>
        <v>#VALUE!</v>
      </c>
      <c r="U404" s="25" t="e">
        <f t="shared" si="238"/>
        <v>#VALUE!</v>
      </c>
      <c r="V404" s="25" t="e">
        <f t="shared" si="238"/>
        <v>#VALUE!</v>
      </c>
      <c r="W404" s="25" t="e">
        <f t="shared" si="238"/>
        <v>#VALUE!</v>
      </c>
      <c r="X404" s="25" t="e">
        <f t="shared" si="238"/>
        <v>#VALUE!</v>
      </c>
      <c r="Y404" s="25" t="e">
        <f t="shared" si="238"/>
        <v>#VALUE!</v>
      </c>
      <c r="Z404" s="25" t="e">
        <f t="shared" si="238"/>
        <v>#VALUE!</v>
      </c>
      <c r="AA404" s="25" t="e">
        <f t="shared" si="238"/>
        <v>#VALUE!</v>
      </c>
      <c r="AB404" s="25" t="e">
        <f t="shared" si="238"/>
        <v>#VALUE!</v>
      </c>
      <c r="AC404" s="25" t="e">
        <f t="shared" si="238"/>
        <v>#VALUE!</v>
      </c>
      <c r="AD404" s="25" t="e">
        <f t="shared" si="238"/>
        <v>#VALUE!</v>
      </c>
      <c r="AE404" s="25" t="e">
        <f t="shared" si="238"/>
        <v>#VALUE!</v>
      </c>
      <c r="AF404" s="25" t="e">
        <f t="shared" si="238"/>
        <v>#VALUE!</v>
      </c>
      <c r="AG404" s="25" t="e">
        <f t="shared" si="238"/>
        <v>#VALUE!</v>
      </c>
      <c r="AH404" s="99" t="s">
        <v>34</v>
      </c>
      <c r="AI404" s="110">
        <f t="shared" si="232"/>
        <v>0</v>
      </c>
      <c r="AJ404" s="113"/>
    </row>
    <row r="405" spans="2:38" hidden="1">
      <c r="B405" s="13" t="s">
        <v>41</v>
      </c>
      <c r="C405" s="26" t="e">
        <f t="shared" ref="C405:AG405" si="239">IF(AND(DAY(C390)&gt;=8,DAY(C390)&lt;=14,C391="日",OR(C396="休",C396="雨")),1,0)</f>
        <v>#VALUE!</v>
      </c>
      <c r="D405" s="26" t="e">
        <f t="shared" si="239"/>
        <v>#VALUE!</v>
      </c>
      <c r="E405" s="26" t="e">
        <f t="shared" si="239"/>
        <v>#VALUE!</v>
      </c>
      <c r="F405" s="26" t="e">
        <f t="shared" si="239"/>
        <v>#VALUE!</v>
      </c>
      <c r="G405" s="26" t="e">
        <f t="shared" si="239"/>
        <v>#VALUE!</v>
      </c>
      <c r="H405" s="26" t="e">
        <f t="shared" si="239"/>
        <v>#VALUE!</v>
      </c>
      <c r="I405" s="26" t="e">
        <f t="shared" si="239"/>
        <v>#VALUE!</v>
      </c>
      <c r="J405" s="26" t="e">
        <f t="shared" si="239"/>
        <v>#VALUE!</v>
      </c>
      <c r="K405" s="26" t="e">
        <f t="shared" si="239"/>
        <v>#VALUE!</v>
      </c>
      <c r="L405" s="26" t="e">
        <f t="shared" si="239"/>
        <v>#VALUE!</v>
      </c>
      <c r="M405" s="26" t="e">
        <f t="shared" si="239"/>
        <v>#VALUE!</v>
      </c>
      <c r="N405" s="26" t="e">
        <f t="shared" si="239"/>
        <v>#VALUE!</v>
      </c>
      <c r="O405" s="26" t="e">
        <f t="shared" si="239"/>
        <v>#VALUE!</v>
      </c>
      <c r="P405" s="26" t="e">
        <f t="shared" si="239"/>
        <v>#VALUE!</v>
      </c>
      <c r="Q405" s="26" t="e">
        <f t="shared" si="239"/>
        <v>#VALUE!</v>
      </c>
      <c r="R405" s="26" t="e">
        <f t="shared" si="239"/>
        <v>#VALUE!</v>
      </c>
      <c r="S405" s="26" t="e">
        <f t="shared" si="239"/>
        <v>#VALUE!</v>
      </c>
      <c r="T405" s="26" t="e">
        <f t="shared" si="239"/>
        <v>#VALUE!</v>
      </c>
      <c r="U405" s="26" t="e">
        <f t="shared" si="239"/>
        <v>#VALUE!</v>
      </c>
      <c r="V405" s="26" t="e">
        <f t="shared" si="239"/>
        <v>#VALUE!</v>
      </c>
      <c r="W405" s="26" t="e">
        <f t="shared" si="239"/>
        <v>#VALUE!</v>
      </c>
      <c r="X405" s="26" t="e">
        <f t="shared" si="239"/>
        <v>#VALUE!</v>
      </c>
      <c r="Y405" s="26" t="e">
        <f t="shared" si="239"/>
        <v>#VALUE!</v>
      </c>
      <c r="Z405" s="26" t="e">
        <f t="shared" si="239"/>
        <v>#VALUE!</v>
      </c>
      <c r="AA405" s="26" t="e">
        <f t="shared" si="239"/>
        <v>#VALUE!</v>
      </c>
      <c r="AB405" s="26" t="e">
        <f t="shared" si="239"/>
        <v>#VALUE!</v>
      </c>
      <c r="AC405" s="26" t="e">
        <f t="shared" si="239"/>
        <v>#VALUE!</v>
      </c>
      <c r="AD405" s="26" t="e">
        <f t="shared" si="239"/>
        <v>#VALUE!</v>
      </c>
      <c r="AE405" s="26" t="e">
        <f t="shared" si="239"/>
        <v>#VALUE!</v>
      </c>
      <c r="AF405" s="26" t="e">
        <f t="shared" si="239"/>
        <v>#VALUE!</v>
      </c>
      <c r="AG405" s="26" t="e">
        <f t="shared" si="239"/>
        <v>#VALUE!</v>
      </c>
      <c r="AH405" s="99" t="s">
        <v>35</v>
      </c>
      <c r="AI405" s="110">
        <f t="shared" si="232"/>
        <v>0</v>
      </c>
      <c r="AJ405" s="113"/>
    </row>
    <row r="407" spans="2:38">
      <c r="C407" s="2" t="e">
        <f>YEAR(C410)</f>
        <v>#VALUE!</v>
      </c>
      <c r="D407" s="2" t="e">
        <f>MONTH(C410)</f>
        <v>#VALUE!</v>
      </c>
    </row>
    <row r="408" spans="2:38">
      <c r="B408" s="14" t="s">
        <v>1</v>
      </c>
      <c r="C408" s="28" t="e">
        <f>C410</f>
        <v>#VALUE!</v>
      </c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03"/>
    </row>
    <row r="409" spans="2:38" hidden="1">
      <c r="B409" s="15"/>
      <c r="C409" s="29" t="e">
        <f>DATE($C407,$D407,1)</f>
        <v>#VALUE!</v>
      </c>
      <c r="D409" s="29" t="e">
        <f t="shared" ref="D409:AG409" si="240">C409+1</f>
        <v>#VALUE!</v>
      </c>
      <c r="E409" s="29" t="e">
        <f t="shared" si="240"/>
        <v>#VALUE!</v>
      </c>
      <c r="F409" s="29" t="e">
        <f t="shared" si="240"/>
        <v>#VALUE!</v>
      </c>
      <c r="G409" s="29" t="e">
        <f t="shared" si="240"/>
        <v>#VALUE!</v>
      </c>
      <c r="H409" s="29" t="e">
        <f t="shared" si="240"/>
        <v>#VALUE!</v>
      </c>
      <c r="I409" s="29" t="e">
        <f t="shared" si="240"/>
        <v>#VALUE!</v>
      </c>
      <c r="J409" s="29" t="e">
        <f t="shared" si="240"/>
        <v>#VALUE!</v>
      </c>
      <c r="K409" s="29" t="e">
        <f t="shared" si="240"/>
        <v>#VALUE!</v>
      </c>
      <c r="L409" s="29" t="e">
        <f t="shared" si="240"/>
        <v>#VALUE!</v>
      </c>
      <c r="M409" s="29" t="e">
        <f t="shared" si="240"/>
        <v>#VALUE!</v>
      </c>
      <c r="N409" s="29" t="e">
        <f t="shared" si="240"/>
        <v>#VALUE!</v>
      </c>
      <c r="O409" s="29" t="e">
        <f t="shared" si="240"/>
        <v>#VALUE!</v>
      </c>
      <c r="P409" s="29" t="e">
        <f t="shared" si="240"/>
        <v>#VALUE!</v>
      </c>
      <c r="Q409" s="29" t="e">
        <f t="shared" si="240"/>
        <v>#VALUE!</v>
      </c>
      <c r="R409" s="29" t="e">
        <f t="shared" si="240"/>
        <v>#VALUE!</v>
      </c>
      <c r="S409" s="29" t="e">
        <f t="shared" si="240"/>
        <v>#VALUE!</v>
      </c>
      <c r="T409" s="29" t="e">
        <f t="shared" si="240"/>
        <v>#VALUE!</v>
      </c>
      <c r="U409" s="29" t="e">
        <f t="shared" si="240"/>
        <v>#VALUE!</v>
      </c>
      <c r="V409" s="29" t="e">
        <f t="shared" si="240"/>
        <v>#VALUE!</v>
      </c>
      <c r="W409" s="29" t="e">
        <f t="shared" si="240"/>
        <v>#VALUE!</v>
      </c>
      <c r="X409" s="29" t="e">
        <f t="shared" si="240"/>
        <v>#VALUE!</v>
      </c>
      <c r="Y409" s="29" t="e">
        <f t="shared" si="240"/>
        <v>#VALUE!</v>
      </c>
      <c r="Z409" s="29" t="e">
        <f t="shared" si="240"/>
        <v>#VALUE!</v>
      </c>
      <c r="AA409" s="29" t="e">
        <f t="shared" si="240"/>
        <v>#VALUE!</v>
      </c>
      <c r="AB409" s="29" t="e">
        <f t="shared" si="240"/>
        <v>#VALUE!</v>
      </c>
      <c r="AC409" s="29" t="e">
        <f t="shared" si="240"/>
        <v>#VALUE!</v>
      </c>
      <c r="AD409" s="29" t="e">
        <f t="shared" si="240"/>
        <v>#VALUE!</v>
      </c>
      <c r="AE409" s="29" t="e">
        <f t="shared" si="240"/>
        <v>#VALUE!</v>
      </c>
      <c r="AF409" s="29" t="e">
        <f t="shared" si="240"/>
        <v>#VALUE!</v>
      </c>
      <c r="AG409" s="29" t="e">
        <f t="shared" si="240"/>
        <v>#VALUE!</v>
      </c>
      <c r="AH409" s="100"/>
      <c r="AI409" s="111"/>
    </row>
    <row r="410" spans="2:38">
      <c r="B410" s="16" t="s">
        <v>24</v>
      </c>
      <c r="C410" s="30" t="e">
        <f>IF(EDATE(C389,1)&gt;$G$5,"",EDATE(C389,1))</f>
        <v>#VALUE!</v>
      </c>
      <c r="D410" s="29" t="e">
        <f t="shared" ref="D410:AG410" si="241">IF(D409&gt;$G$5,"",IF(C410=EOMONTH(DATE($C407,$D407,1),0),"",IF(C410="","",C410+1)))</f>
        <v>#VALUE!</v>
      </c>
      <c r="E410" s="29" t="e">
        <f t="shared" si="241"/>
        <v>#VALUE!</v>
      </c>
      <c r="F410" s="29" t="e">
        <f t="shared" si="241"/>
        <v>#VALUE!</v>
      </c>
      <c r="G410" s="29" t="e">
        <f t="shared" si="241"/>
        <v>#VALUE!</v>
      </c>
      <c r="H410" s="29" t="e">
        <f t="shared" si="241"/>
        <v>#VALUE!</v>
      </c>
      <c r="I410" s="29" t="e">
        <f t="shared" si="241"/>
        <v>#VALUE!</v>
      </c>
      <c r="J410" s="29" t="e">
        <f t="shared" si="241"/>
        <v>#VALUE!</v>
      </c>
      <c r="K410" s="29" t="e">
        <f t="shared" si="241"/>
        <v>#VALUE!</v>
      </c>
      <c r="L410" s="29" t="e">
        <f t="shared" si="241"/>
        <v>#VALUE!</v>
      </c>
      <c r="M410" s="29" t="e">
        <f t="shared" si="241"/>
        <v>#VALUE!</v>
      </c>
      <c r="N410" s="29" t="e">
        <f t="shared" si="241"/>
        <v>#VALUE!</v>
      </c>
      <c r="O410" s="29" t="e">
        <f t="shared" si="241"/>
        <v>#VALUE!</v>
      </c>
      <c r="P410" s="29" t="e">
        <f t="shared" si="241"/>
        <v>#VALUE!</v>
      </c>
      <c r="Q410" s="29" t="e">
        <f t="shared" si="241"/>
        <v>#VALUE!</v>
      </c>
      <c r="R410" s="29" t="e">
        <f t="shared" si="241"/>
        <v>#VALUE!</v>
      </c>
      <c r="S410" s="29" t="e">
        <f t="shared" si="241"/>
        <v>#VALUE!</v>
      </c>
      <c r="T410" s="29" t="e">
        <f t="shared" si="241"/>
        <v>#VALUE!</v>
      </c>
      <c r="U410" s="29" t="e">
        <f t="shared" si="241"/>
        <v>#VALUE!</v>
      </c>
      <c r="V410" s="29" t="e">
        <f t="shared" si="241"/>
        <v>#VALUE!</v>
      </c>
      <c r="W410" s="29" t="e">
        <f t="shared" si="241"/>
        <v>#VALUE!</v>
      </c>
      <c r="X410" s="29" t="e">
        <f t="shared" si="241"/>
        <v>#VALUE!</v>
      </c>
      <c r="Y410" s="29" t="e">
        <f t="shared" si="241"/>
        <v>#VALUE!</v>
      </c>
      <c r="Z410" s="29" t="e">
        <f t="shared" si="241"/>
        <v>#VALUE!</v>
      </c>
      <c r="AA410" s="29" t="e">
        <f t="shared" si="241"/>
        <v>#VALUE!</v>
      </c>
      <c r="AB410" s="29" t="e">
        <f t="shared" si="241"/>
        <v>#VALUE!</v>
      </c>
      <c r="AC410" s="29" t="e">
        <f t="shared" si="241"/>
        <v>#VALUE!</v>
      </c>
      <c r="AD410" s="29" t="e">
        <f t="shared" si="241"/>
        <v>#VALUE!</v>
      </c>
      <c r="AE410" s="29" t="e">
        <f t="shared" si="241"/>
        <v>#VALUE!</v>
      </c>
      <c r="AF410" s="29" t="e">
        <f t="shared" si="241"/>
        <v>#VALUE!</v>
      </c>
      <c r="AG410" s="29" t="e">
        <f t="shared" si="241"/>
        <v>#VALUE!</v>
      </c>
      <c r="AH410" s="95" t="s">
        <v>25</v>
      </c>
      <c r="AI410" s="105">
        <f>+COUNTIFS(C411:AG411,"土",C412:AG412,"")+COUNTIFS(C411:AG411,"日",C412:AG412,"")</f>
        <v>0</v>
      </c>
    </row>
    <row r="411" spans="2:38">
      <c r="B411" s="7" t="s">
        <v>26</v>
      </c>
      <c r="C411" s="20" t="str">
        <f t="shared" ref="C411:AG411" si="242">IFERROR(TEXT(WEEKDAY(+C410),"aaa"),"")</f>
        <v/>
      </c>
      <c r="D411" s="20" t="str">
        <f t="shared" si="242"/>
        <v/>
      </c>
      <c r="E411" s="20" t="str">
        <f t="shared" si="242"/>
        <v/>
      </c>
      <c r="F411" s="20" t="str">
        <f t="shared" si="242"/>
        <v/>
      </c>
      <c r="G411" s="20" t="str">
        <f t="shared" si="242"/>
        <v/>
      </c>
      <c r="H411" s="20" t="str">
        <f t="shared" si="242"/>
        <v/>
      </c>
      <c r="I411" s="20" t="str">
        <f t="shared" si="242"/>
        <v/>
      </c>
      <c r="J411" s="20" t="str">
        <f t="shared" si="242"/>
        <v/>
      </c>
      <c r="K411" s="20" t="str">
        <f t="shared" si="242"/>
        <v/>
      </c>
      <c r="L411" s="20" t="str">
        <f t="shared" si="242"/>
        <v/>
      </c>
      <c r="M411" s="20" t="str">
        <f t="shared" si="242"/>
        <v/>
      </c>
      <c r="N411" s="20" t="str">
        <f t="shared" si="242"/>
        <v/>
      </c>
      <c r="O411" s="20" t="str">
        <f t="shared" si="242"/>
        <v/>
      </c>
      <c r="P411" s="20" t="str">
        <f t="shared" si="242"/>
        <v/>
      </c>
      <c r="Q411" s="20" t="str">
        <f t="shared" si="242"/>
        <v/>
      </c>
      <c r="R411" s="20" t="str">
        <f t="shared" si="242"/>
        <v/>
      </c>
      <c r="S411" s="20" t="str">
        <f t="shared" si="242"/>
        <v/>
      </c>
      <c r="T411" s="20" t="str">
        <f t="shared" si="242"/>
        <v/>
      </c>
      <c r="U411" s="20" t="str">
        <f t="shared" si="242"/>
        <v/>
      </c>
      <c r="V411" s="20" t="str">
        <f t="shared" si="242"/>
        <v/>
      </c>
      <c r="W411" s="20" t="str">
        <f t="shared" si="242"/>
        <v/>
      </c>
      <c r="X411" s="20" t="str">
        <f t="shared" si="242"/>
        <v/>
      </c>
      <c r="Y411" s="20" t="str">
        <f t="shared" si="242"/>
        <v/>
      </c>
      <c r="Z411" s="20" t="str">
        <f t="shared" si="242"/>
        <v/>
      </c>
      <c r="AA411" s="20" t="str">
        <f t="shared" si="242"/>
        <v/>
      </c>
      <c r="AB411" s="20" t="str">
        <f t="shared" si="242"/>
        <v/>
      </c>
      <c r="AC411" s="20" t="str">
        <f t="shared" si="242"/>
        <v/>
      </c>
      <c r="AD411" s="20" t="str">
        <f t="shared" si="242"/>
        <v/>
      </c>
      <c r="AE411" s="20" t="str">
        <f t="shared" si="242"/>
        <v/>
      </c>
      <c r="AF411" s="20" t="str">
        <f t="shared" si="242"/>
        <v/>
      </c>
      <c r="AG411" s="20" t="str">
        <f t="shared" si="242"/>
        <v/>
      </c>
      <c r="AH411" s="95" t="s">
        <v>12</v>
      </c>
      <c r="AI411" s="105">
        <f>+COUNTIF(C412:AG412,"夏休")+COUNTIF(C412:AG412,"冬休")+COUNTIF(C412:AG412,"中止")</f>
        <v>0</v>
      </c>
    </row>
    <row r="412" spans="2:38" ht="13.5" customHeight="1">
      <c r="B412" s="8" t="s">
        <v>27</v>
      </c>
      <c r="C412" s="21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F412" s="39"/>
      <c r="AG412" s="88"/>
      <c r="AH412" s="96" t="s">
        <v>4</v>
      </c>
      <c r="AI412" s="106">
        <f>COUNT(C410:AG410)-AI411</f>
        <v>0</v>
      </c>
    </row>
    <row r="413" spans="2:38" ht="13.5" customHeight="1">
      <c r="B413" s="9"/>
      <c r="C413" s="21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F413" s="39"/>
      <c r="AG413" s="88"/>
      <c r="AH413" s="96" t="s">
        <v>29</v>
      </c>
      <c r="AI413" s="106">
        <f>+COUNTIF(C414:AG415,"休")</f>
        <v>0</v>
      </c>
      <c r="AJ413" s="113" t="e">
        <f>IF(AI414&gt;0.285,"",IF(AI413&lt;AI410,"←計画日数が足りません",""))</f>
        <v>#DIV/0!</v>
      </c>
    </row>
    <row r="414" spans="2:38" ht="13.5" customHeight="1">
      <c r="B414" s="10" t="s">
        <v>2</v>
      </c>
      <c r="C414" s="22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F414" s="35"/>
      <c r="AG414" s="89"/>
      <c r="AH414" s="96" t="s">
        <v>30</v>
      </c>
      <c r="AI414" s="107" t="e">
        <f>+AI413/AI412</f>
        <v>#DIV/0!</v>
      </c>
    </row>
    <row r="415" spans="2:38">
      <c r="B415" s="10"/>
      <c r="C415" s="22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F415" s="35"/>
      <c r="AG415" s="89"/>
      <c r="AH415" s="96" t="s">
        <v>7</v>
      </c>
      <c r="AI415" s="106">
        <f>+COUNTA(C416:AG417)</f>
        <v>0</v>
      </c>
    </row>
    <row r="416" spans="2:38">
      <c r="B416" s="11" t="s">
        <v>17</v>
      </c>
      <c r="C416" s="23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90"/>
      <c r="AH416" s="97" t="s">
        <v>31</v>
      </c>
      <c r="AI416" s="108" t="e">
        <f>+AI415/AI412</f>
        <v>#DIV/0!</v>
      </c>
      <c r="AL416" s="2">
        <f>+COUNTIF(C414:AG415,"休")</f>
        <v>0</v>
      </c>
    </row>
    <row r="417" spans="2:38">
      <c r="B417" s="12"/>
      <c r="C417" s="24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91"/>
      <c r="AH417" s="98" t="s">
        <v>6</v>
      </c>
      <c r="AI417" s="109" t="str">
        <f>IF(7&gt;AI412,"対象外",IF(OR(AI415&gt;=AI410,AI416&gt;=0.285),"OK","NG"))</f>
        <v>対象外</v>
      </c>
      <c r="AJ417" s="113" t="str">
        <f>IF(AI417="対象外","←７日間に満たない期間は達成判定の対象外",IF(AI417="NG","←月単位未達成","←月単位達成"))</f>
        <v>←７日間に満たない期間は達成判定の対象外</v>
      </c>
      <c r="AL417" s="114" t="str">
        <f>IF(7&gt;AI412,"対象外",IF(AL416&gt;=AI410,"OK","NG"))</f>
        <v>対象外</v>
      </c>
    </row>
    <row r="418" spans="2:38" hidden="1">
      <c r="B418" s="13" t="s">
        <v>32</v>
      </c>
      <c r="C418" s="25" t="e">
        <f t="shared" ref="C418:AG418" si="243">IF(AND(DAY(C410)&gt;=22,DAY(C410)&lt;=28,C411="土"),1,0)</f>
        <v>#VALUE!</v>
      </c>
      <c r="D418" s="25" t="e">
        <f t="shared" si="243"/>
        <v>#VALUE!</v>
      </c>
      <c r="E418" s="25" t="e">
        <f t="shared" si="243"/>
        <v>#VALUE!</v>
      </c>
      <c r="F418" s="25" t="e">
        <f t="shared" si="243"/>
        <v>#VALUE!</v>
      </c>
      <c r="G418" s="25" t="e">
        <f t="shared" si="243"/>
        <v>#VALUE!</v>
      </c>
      <c r="H418" s="25" t="e">
        <f t="shared" si="243"/>
        <v>#VALUE!</v>
      </c>
      <c r="I418" s="25" t="e">
        <f t="shared" si="243"/>
        <v>#VALUE!</v>
      </c>
      <c r="J418" s="25" t="e">
        <f t="shared" si="243"/>
        <v>#VALUE!</v>
      </c>
      <c r="K418" s="25" t="e">
        <f t="shared" si="243"/>
        <v>#VALUE!</v>
      </c>
      <c r="L418" s="25" t="e">
        <f t="shared" si="243"/>
        <v>#VALUE!</v>
      </c>
      <c r="M418" s="25" t="e">
        <f t="shared" si="243"/>
        <v>#VALUE!</v>
      </c>
      <c r="N418" s="25" t="e">
        <f t="shared" si="243"/>
        <v>#VALUE!</v>
      </c>
      <c r="O418" s="25" t="e">
        <f t="shared" si="243"/>
        <v>#VALUE!</v>
      </c>
      <c r="P418" s="25" t="e">
        <f t="shared" si="243"/>
        <v>#VALUE!</v>
      </c>
      <c r="Q418" s="25" t="e">
        <f t="shared" si="243"/>
        <v>#VALUE!</v>
      </c>
      <c r="R418" s="25" t="e">
        <f t="shared" si="243"/>
        <v>#VALUE!</v>
      </c>
      <c r="S418" s="25" t="e">
        <f t="shared" si="243"/>
        <v>#VALUE!</v>
      </c>
      <c r="T418" s="25" t="e">
        <f t="shared" si="243"/>
        <v>#VALUE!</v>
      </c>
      <c r="U418" s="25" t="e">
        <f t="shared" si="243"/>
        <v>#VALUE!</v>
      </c>
      <c r="V418" s="25" t="e">
        <f t="shared" si="243"/>
        <v>#VALUE!</v>
      </c>
      <c r="W418" s="25" t="e">
        <f t="shared" si="243"/>
        <v>#VALUE!</v>
      </c>
      <c r="X418" s="25" t="e">
        <f t="shared" si="243"/>
        <v>#VALUE!</v>
      </c>
      <c r="Y418" s="25" t="e">
        <f t="shared" si="243"/>
        <v>#VALUE!</v>
      </c>
      <c r="Z418" s="25" t="e">
        <f t="shared" si="243"/>
        <v>#VALUE!</v>
      </c>
      <c r="AA418" s="25" t="e">
        <f t="shared" si="243"/>
        <v>#VALUE!</v>
      </c>
      <c r="AB418" s="25" t="e">
        <f t="shared" si="243"/>
        <v>#VALUE!</v>
      </c>
      <c r="AC418" s="25" t="e">
        <f t="shared" si="243"/>
        <v>#VALUE!</v>
      </c>
      <c r="AD418" s="25" t="e">
        <f t="shared" si="243"/>
        <v>#VALUE!</v>
      </c>
      <c r="AE418" s="25" t="e">
        <f t="shared" si="243"/>
        <v>#VALUE!</v>
      </c>
      <c r="AF418" s="25" t="e">
        <f t="shared" si="243"/>
        <v>#VALUE!</v>
      </c>
      <c r="AG418" s="25" t="e">
        <f t="shared" si="243"/>
        <v>#VALUE!</v>
      </c>
      <c r="AH418" s="99" t="s">
        <v>34</v>
      </c>
      <c r="AI418" s="110">
        <f t="shared" ref="AI418:AI425" si="244">_xlfn.AGGREGATE(9,6,C418:AG418)</f>
        <v>0</v>
      </c>
      <c r="AJ418" s="113"/>
    </row>
    <row r="419" spans="2:38" hidden="1">
      <c r="B419" s="13" t="s">
        <v>13</v>
      </c>
      <c r="C419" s="26" t="e">
        <f t="shared" ref="C419:AG419" si="245">IF(AND(DAY(C410)&gt;=22,DAY(C410)&lt;=28,C411="土",OR(C416="休",C416="雨")),1,0)</f>
        <v>#VALUE!</v>
      </c>
      <c r="D419" s="26" t="e">
        <f t="shared" si="245"/>
        <v>#VALUE!</v>
      </c>
      <c r="E419" s="26" t="e">
        <f t="shared" si="245"/>
        <v>#VALUE!</v>
      </c>
      <c r="F419" s="26" t="e">
        <f t="shared" si="245"/>
        <v>#VALUE!</v>
      </c>
      <c r="G419" s="26" t="e">
        <f t="shared" si="245"/>
        <v>#VALUE!</v>
      </c>
      <c r="H419" s="26" t="e">
        <f t="shared" si="245"/>
        <v>#VALUE!</v>
      </c>
      <c r="I419" s="26" t="e">
        <f t="shared" si="245"/>
        <v>#VALUE!</v>
      </c>
      <c r="J419" s="26" t="e">
        <f t="shared" si="245"/>
        <v>#VALUE!</v>
      </c>
      <c r="K419" s="26" t="e">
        <f t="shared" si="245"/>
        <v>#VALUE!</v>
      </c>
      <c r="L419" s="26" t="e">
        <f t="shared" si="245"/>
        <v>#VALUE!</v>
      </c>
      <c r="M419" s="26" t="e">
        <f t="shared" si="245"/>
        <v>#VALUE!</v>
      </c>
      <c r="N419" s="26" t="e">
        <f t="shared" si="245"/>
        <v>#VALUE!</v>
      </c>
      <c r="O419" s="26" t="e">
        <f t="shared" si="245"/>
        <v>#VALUE!</v>
      </c>
      <c r="P419" s="26" t="e">
        <f t="shared" si="245"/>
        <v>#VALUE!</v>
      </c>
      <c r="Q419" s="26" t="e">
        <f t="shared" si="245"/>
        <v>#VALUE!</v>
      </c>
      <c r="R419" s="26" t="e">
        <f t="shared" si="245"/>
        <v>#VALUE!</v>
      </c>
      <c r="S419" s="26" t="e">
        <f t="shared" si="245"/>
        <v>#VALUE!</v>
      </c>
      <c r="T419" s="26" t="e">
        <f t="shared" si="245"/>
        <v>#VALUE!</v>
      </c>
      <c r="U419" s="26" t="e">
        <f t="shared" si="245"/>
        <v>#VALUE!</v>
      </c>
      <c r="V419" s="26" t="e">
        <f t="shared" si="245"/>
        <v>#VALUE!</v>
      </c>
      <c r="W419" s="26" t="e">
        <f t="shared" si="245"/>
        <v>#VALUE!</v>
      </c>
      <c r="X419" s="26" t="e">
        <f t="shared" si="245"/>
        <v>#VALUE!</v>
      </c>
      <c r="Y419" s="26" t="e">
        <f t="shared" si="245"/>
        <v>#VALUE!</v>
      </c>
      <c r="Z419" s="26" t="e">
        <f t="shared" si="245"/>
        <v>#VALUE!</v>
      </c>
      <c r="AA419" s="26" t="e">
        <f t="shared" si="245"/>
        <v>#VALUE!</v>
      </c>
      <c r="AB419" s="26" t="e">
        <f t="shared" si="245"/>
        <v>#VALUE!</v>
      </c>
      <c r="AC419" s="26" t="e">
        <f t="shared" si="245"/>
        <v>#VALUE!</v>
      </c>
      <c r="AD419" s="26" t="e">
        <f t="shared" si="245"/>
        <v>#VALUE!</v>
      </c>
      <c r="AE419" s="26" t="e">
        <f t="shared" si="245"/>
        <v>#VALUE!</v>
      </c>
      <c r="AF419" s="26" t="e">
        <f t="shared" si="245"/>
        <v>#VALUE!</v>
      </c>
      <c r="AG419" s="26" t="e">
        <f t="shared" si="245"/>
        <v>#VALUE!</v>
      </c>
      <c r="AH419" s="99" t="s">
        <v>35</v>
      </c>
      <c r="AI419" s="110">
        <f t="shared" si="244"/>
        <v>0</v>
      </c>
      <c r="AJ419" s="113"/>
    </row>
    <row r="420" spans="2:38" hidden="1">
      <c r="B420" s="13" t="s">
        <v>37</v>
      </c>
      <c r="C420" s="25" t="e">
        <f t="shared" ref="C420:AG420" si="246">IF(AND(DAY(C410)&gt;=8,DAY(C410)&lt;=14,C411="土"),1,0)</f>
        <v>#VALUE!</v>
      </c>
      <c r="D420" s="25" t="e">
        <f t="shared" si="246"/>
        <v>#VALUE!</v>
      </c>
      <c r="E420" s="25" t="e">
        <f t="shared" si="246"/>
        <v>#VALUE!</v>
      </c>
      <c r="F420" s="25" t="e">
        <f t="shared" si="246"/>
        <v>#VALUE!</v>
      </c>
      <c r="G420" s="25" t="e">
        <f t="shared" si="246"/>
        <v>#VALUE!</v>
      </c>
      <c r="H420" s="25" t="e">
        <f t="shared" si="246"/>
        <v>#VALUE!</v>
      </c>
      <c r="I420" s="25" t="e">
        <f t="shared" si="246"/>
        <v>#VALUE!</v>
      </c>
      <c r="J420" s="25" t="e">
        <f t="shared" si="246"/>
        <v>#VALUE!</v>
      </c>
      <c r="K420" s="25" t="e">
        <f t="shared" si="246"/>
        <v>#VALUE!</v>
      </c>
      <c r="L420" s="25" t="e">
        <f t="shared" si="246"/>
        <v>#VALUE!</v>
      </c>
      <c r="M420" s="25" t="e">
        <f t="shared" si="246"/>
        <v>#VALUE!</v>
      </c>
      <c r="N420" s="25" t="e">
        <f t="shared" si="246"/>
        <v>#VALUE!</v>
      </c>
      <c r="O420" s="25" t="e">
        <f t="shared" si="246"/>
        <v>#VALUE!</v>
      </c>
      <c r="P420" s="25" t="e">
        <f t="shared" si="246"/>
        <v>#VALUE!</v>
      </c>
      <c r="Q420" s="25" t="e">
        <f t="shared" si="246"/>
        <v>#VALUE!</v>
      </c>
      <c r="R420" s="25" t="e">
        <f t="shared" si="246"/>
        <v>#VALUE!</v>
      </c>
      <c r="S420" s="25" t="e">
        <f t="shared" si="246"/>
        <v>#VALUE!</v>
      </c>
      <c r="T420" s="25" t="e">
        <f t="shared" si="246"/>
        <v>#VALUE!</v>
      </c>
      <c r="U420" s="25" t="e">
        <f t="shared" si="246"/>
        <v>#VALUE!</v>
      </c>
      <c r="V420" s="25" t="e">
        <f t="shared" si="246"/>
        <v>#VALUE!</v>
      </c>
      <c r="W420" s="25" t="e">
        <f t="shared" si="246"/>
        <v>#VALUE!</v>
      </c>
      <c r="X420" s="25" t="e">
        <f t="shared" si="246"/>
        <v>#VALUE!</v>
      </c>
      <c r="Y420" s="25" t="e">
        <f t="shared" si="246"/>
        <v>#VALUE!</v>
      </c>
      <c r="Z420" s="25" t="e">
        <f t="shared" si="246"/>
        <v>#VALUE!</v>
      </c>
      <c r="AA420" s="25" t="e">
        <f t="shared" si="246"/>
        <v>#VALUE!</v>
      </c>
      <c r="AB420" s="25" t="e">
        <f t="shared" si="246"/>
        <v>#VALUE!</v>
      </c>
      <c r="AC420" s="25" t="e">
        <f t="shared" si="246"/>
        <v>#VALUE!</v>
      </c>
      <c r="AD420" s="25" t="e">
        <f t="shared" si="246"/>
        <v>#VALUE!</v>
      </c>
      <c r="AE420" s="25" t="e">
        <f t="shared" si="246"/>
        <v>#VALUE!</v>
      </c>
      <c r="AF420" s="25" t="e">
        <f t="shared" si="246"/>
        <v>#VALUE!</v>
      </c>
      <c r="AG420" s="25" t="e">
        <f t="shared" si="246"/>
        <v>#VALUE!</v>
      </c>
      <c r="AH420" s="99" t="s">
        <v>34</v>
      </c>
      <c r="AI420" s="110">
        <f t="shared" si="244"/>
        <v>0</v>
      </c>
      <c r="AJ420" s="113"/>
    </row>
    <row r="421" spans="2:38" hidden="1">
      <c r="B421" s="13" t="s">
        <v>38</v>
      </c>
      <c r="C421" s="26" t="e">
        <f t="shared" ref="C421:AG421" si="247">IF(AND(DAY(C410)&gt;=8,DAY(C410)&lt;=14,C411="土",OR(C416="休",C416="雨")),1,0)</f>
        <v>#VALUE!</v>
      </c>
      <c r="D421" s="26" t="e">
        <f t="shared" si="247"/>
        <v>#VALUE!</v>
      </c>
      <c r="E421" s="26" t="e">
        <f t="shared" si="247"/>
        <v>#VALUE!</v>
      </c>
      <c r="F421" s="26" t="e">
        <f t="shared" si="247"/>
        <v>#VALUE!</v>
      </c>
      <c r="G421" s="26" t="e">
        <f t="shared" si="247"/>
        <v>#VALUE!</v>
      </c>
      <c r="H421" s="26" t="e">
        <f t="shared" si="247"/>
        <v>#VALUE!</v>
      </c>
      <c r="I421" s="26" t="e">
        <f t="shared" si="247"/>
        <v>#VALUE!</v>
      </c>
      <c r="J421" s="26" t="e">
        <f t="shared" si="247"/>
        <v>#VALUE!</v>
      </c>
      <c r="K421" s="26" t="e">
        <f t="shared" si="247"/>
        <v>#VALUE!</v>
      </c>
      <c r="L421" s="26" t="e">
        <f t="shared" si="247"/>
        <v>#VALUE!</v>
      </c>
      <c r="M421" s="26" t="e">
        <f t="shared" si="247"/>
        <v>#VALUE!</v>
      </c>
      <c r="N421" s="26" t="e">
        <f t="shared" si="247"/>
        <v>#VALUE!</v>
      </c>
      <c r="O421" s="26" t="e">
        <f t="shared" si="247"/>
        <v>#VALUE!</v>
      </c>
      <c r="P421" s="26" t="e">
        <f t="shared" si="247"/>
        <v>#VALUE!</v>
      </c>
      <c r="Q421" s="26" t="e">
        <f t="shared" si="247"/>
        <v>#VALUE!</v>
      </c>
      <c r="R421" s="26" t="e">
        <f t="shared" si="247"/>
        <v>#VALUE!</v>
      </c>
      <c r="S421" s="26" t="e">
        <f t="shared" si="247"/>
        <v>#VALUE!</v>
      </c>
      <c r="T421" s="26" t="e">
        <f t="shared" si="247"/>
        <v>#VALUE!</v>
      </c>
      <c r="U421" s="26" t="e">
        <f t="shared" si="247"/>
        <v>#VALUE!</v>
      </c>
      <c r="V421" s="26" t="e">
        <f t="shared" si="247"/>
        <v>#VALUE!</v>
      </c>
      <c r="W421" s="26" t="e">
        <f t="shared" si="247"/>
        <v>#VALUE!</v>
      </c>
      <c r="X421" s="26" t="e">
        <f t="shared" si="247"/>
        <v>#VALUE!</v>
      </c>
      <c r="Y421" s="26" t="e">
        <f t="shared" si="247"/>
        <v>#VALUE!</v>
      </c>
      <c r="Z421" s="26" t="e">
        <f t="shared" si="247"/>
        <v>#VALUE!</v>
      </c>
      <c r="AA421" s="26" t="e">
        <f t="shared" si="247"/>
        <v>#VALUE!</v>
      </c>
      <c r="AB421" s="26" t="e">
        <f t="shared" si="247"/>
        <v>#VALUE!</v>
      </c>
      <c r="AC421" s="26" t="e">
        <f t="shared" si="247"/>
        <v>#VALUE!</v>
      </c>
      <c r="AD421" s="26" t="e">
        <f t="shared" si="247"/>
        <v>#VALUE!</v>
      </c>
      <c r="AE421" s="26" t="e">
        <f t="shared" si="247"/>
        <v>#VALUE!</v>
      </c>
      <c r="AF421" s="26" t="e">
        <f t="shared" si="247"/>
        <v>#VALUE!</v>
      </c>
      <c r="AG421" s="26" t="e">
        <f t="shared" si="247"/>
        <v>#VALUE!</v>
      </c>
      <c r="AH421" s="99" t="s">
        <v>35</v>
      </c>
      <c r="AI421" s="110">
        <f t="shared" si="244"/>
        <v>0</v>
      </c>
      <c r="AJ421" s="113"/>
    </row>
    <row r="422" spans="2:38" hidden="1">
      <c r="B422" s="13" t="s">
        <v>33</v>
      </c>
      <c r="C422" s="25" t="e">
        <f t="shared" ref="C422:AG422" si="248">IF(AND(DAY(C410)&gt;=22,DAY(C410)&lt;=28,C411="日"),1,0)</f>
        <v>#VALUE!</v>
      </c>
      <c r="D422" s="25" t="e">
        <f t="shared" si="248"/>
        <v>#VALUE!</v>
      </c>
      <c r="E422" s="25" t="e">
        <f t="shared" si="248"/>
        <v>#VALUE!</v>
      </c>
      <c r="F422" s="25" t="e">
        <f t="shared" si="248"/>
        <v>#VALUE!</v>
      </c>
      <c r="G422" s="25" t="e">
        <f t="shared" si="248"/>
        <v>#VALUE!</v>
      </c>
      <c r="H422" s="25" t="e">
        <f t="shared" si="248"/>
        <v>#VALUE!</v>
      </c>
      <c r="I422" s="25" t="e">
        <f t="shared" si="248"/>
        <v>#VALUE!</v>
      </c>
      <c r="J422" s="25" t="e">
        <f t="shared" si="248"/>
        <v>#VALUE!</v>
      </c>
      <c r="K422" s="25" t="e">
        <f t="shared" si="248"/>
        <v>#VALUE!</v>
      </c>
      <c r="L422" s="25" t="e">
        <f t="shared" si="248"/>
        <v>#VALUE!</v>
      </c>
      <c r="M422" s="25" t="e">
        <f t="shared" si="248"/>
        <v>#VALUE!</v>
      </c>
      <c r="N422" s="25" t="e">
        <f t="shared" si="248"/>
        <v>#VALUE!</v>
      </c>
      <c r="O422" s="25" t="e">
        <f t="shared" si="248"/>
        <v>#VALUE!</v>
      </c>
      <c r="P422" s="25" t="e">
        <f t="shared" si="248"/>
        <v>#VALUE!</v>
      </c>
      <c r="Q422" s="25" t="e">
        <f t="shared" si="248"/>
        <v>#VALUE!</v>
      </c>
      <c r="R422" s="25" t="e">
        <f t="shared" si="248"/>
        <v>#VALUE!</v>
      </c>
      <c r="S422" s="25" t="e">
        <f t="shared" si="248"/>
        <v>#VALUE!</v>
      </c>
      <c r="T422" s="25" t="e">
        <f t="shared" si="248"/>
        <v>#VALUE!</v>
      </c>
      <c r="U422" s="25" t="e">
        <f t="shared" si="248"/>
        <v>#VALUE!</v>
      </c>
      <c r="V422" s="25" t="e">
        <f t="shared" si="248"/>
        <v>#VALUE!</v>
      </c>
      <c r="W422" s="25" t="e">
        <f t="shared" si="248"/>
        <v>#VALUE!</v>
      </c>
      <c r="X422" s="25" t="e">
        <f t="shared" si="248"/>
        <v>#VALUE!</v>
      </c>
      <c r="Y422" s="25" t="e">
        <f t="shared" si="248"/>
        <v>#VALUE!</v>
      </c>
      <c r="Z422" s="25" t="e">
        <f t="shared" si="248"/>
        <v>#VALUE!</v>
      </c>
      <c r="AA422" s="25" t="e">
        <f t="shared" si="248"/>
        <v>#VALUE!</v>
      </c>
      <c r="AB422" s="25" t="e">
        <f t="shared" si="248"/>
        <v>#VALUE!</v>
      </c>
      <c r="AC422" s="25" t="e">
        <f t="shared" si="248"/>
        <v>#VALUE!</v>
      </c>
      <c r="AD422" s="25" t="e">
        <f t="shared" si="248"/>
        <v>#VALUE!</v>
      </c>
      <c r="AE422" s="25" t="e">
        <f t="shared" si="248"/>
        <v>#VALUE!</v>
      </c>
      <c r="AF422" s="25" t="e">
        <f t="shared" si="248"/>
        <v>#VALUE!</v>
      </c>
      <c r="AG422" s="25" t="e">
        <f t="shared" si="248"/>
        <v>#VALUE!</v>
      </c>
      <c r="AH422" s="99" t="s">
        <v>34</v>
      </c>
      <c r="AI422" s="110">
        <f t="shared" si="244"/>
        <v>0</v>
      </c>
    </row>
    <row r="423" spans="2:38" hidden="1">
      <c r="B423" s="13" t="s">
        <v>39</v>
      </c>
      <c r="C423" s="26" t="e">
        <f t="shared" ref="C423:AG423" si="249">IF(AND(DAY(C410)&gt;=22,DAY(C410)&lt;=28,C411="日",OR(C416="休",C416="雨")),1,0)</f>
        <v>#VALUE!</v>
      </c>
      <c r="D423" s="26" t="e">
        <f t="shared" si="249"/>
        <v>#VALUE!</v>
      </c>
      <c r="E423" s="26" t="e">
        <f t="shared" si="249"/>
        <v>#VALUE!</v>
      </c>
      <c r="F423" s="26" t="e">
        <f t="shared" si="249"/>
        <v>#VALUE!</v>
      </c>
      <c r="G423" s="26" t="e">
        <f t="shared" si="249"/>
        <v>#VALUE!</v>
      </c>
      <c r="H423" s="26" t="e">
        <f t="shared" si="249"/>
        <v>#VALUE!</v>
      </c>
      <c r="I423" s="26" t="e">
        <f t="shared" si="249"/>
        <v>#VALUE!</v>
      </c>
      <c r="J423" s="26" t="e">
        <f t="shared" si="249"/>
        <v>#VALUE!</v>
      </c>
      <c r="K423" s="26" t="e">
        <f t="shared" si="249"/>
        <v>#VALUE!</v>
      </c>
      <c r="L423" s="26" t="e">
        <f t="shared" si="249"/>
        <v>#VALUE!</v>
      </c>
      <c r="M423" s="26" t="e">
        <f t="shared" si="249"/>
        <v>#VALUE!</v>
      </c>
      <c r="N423" s="26" t="e">
        <f t="shared" si="249"/>
        <v>#VALUE!</v>
      </c>
      <c r="O423" s="26" t="e">
        <f t="shared" si="249"/>
        <v>#VALUE!</v>
      </c>
      <c r="P423" s="26" t="e">
        <f t="shared" si="249"/>
        <v>#VALUE!</v>
      </c>
      <c r="Q423" s="26" t="e">
        <f t="shared" si="249"/>
        <v>#VALUE!</v>
      </c>
      <c r="R423" s="26" t="e">
        <f t="shared" si="249"/>
        <v>#VALUE!</v>
      </c>
      <c r="S423" s="26" t="e">
        <f t="shared" si="249"/>
        <v>#VALUE!</v>
      </c>
      <c r="T423" s="26" t="e">
        <f t="shared" si="249"/>
        <v>#VALUE!</v>
      </c>
      <c r="U423" s="26" t="e">
        <f t="shared" si="249"/>
        <v>#VALUE!</v>
      </c>
      <c r="V423" s="26" t="e">
        <f t="shared" si="249"/>
        <v>#VALUE!</v>
      </c>
      <c r="W423" s="26" t="e">
        <f t="shared" si="249"/>
        <v>#VALUE!</v>
      </c>
      <c r="X423" s="26" t="e">
        <f t="shared" si="249"/>
        <v>#VALUE!</v>
      </c>
      <c r="Y423" s="26" t="e">
        <f t="shared" si="249"/>
        <v>#VALUE!</v>
      </c>
      <c r="Z423" s="26" t="e">
        <f t="shared" si="249"/>
        <v>#VALUE!</v>
      </c>
      <c r="AA423" s="26" t="e">
        <f t="shared" si="249"/>
        <v>#VALUE!</v>
      </c>
      <c r="AB423" s="26" t="e">
        <f t="shared" si="249"/>
        <v>#VALUE!</v>
      </c>
      <c r="AC423" s="26" t="e">
        <f t="shared" si="249"/>
        <v>#VALUE!</v>
      </c>
      <c r="AD423" s="26" t="e">
        <f t="shared" si="249"/>
        <v>#VALUE!</v>
      </c>
      <c r="AE423" s="26" t="e">
        <f t="shared" si="249"/>
        <v>#VALUE!</v>
      </c>
      <c r="AF423" s="26" t="e">
        <f t="shared" si="249"/>
        <v>#VALUE!</v>
      </c>
      <c r="AG423" s="26" t="e">
        <f t="shared" si="249"/>
        <v>#VALUE!</v>
      </c>
      <c r="AH423" s="99" t="s">
        <v>35</v>
      </c>
      <c r="AI423" s="110">
        <f t="shared" si="244"/>
        <v>0</v>
      </c>
    </row>
    <row r="424" spans="2:38" hidden="1">
      <c r="B424" s="13" t="s">
        <v>40</v>
      </c>
      <c r="C424" s="25" t="e">
        <f t="shared" ref="C424:AG424" si="250">IF(AND(DAY(C410)&gt;=8,DAY(C410)&lt;=14,C411="日"),1,0)</f>
        <v>#VALUE!</v>
      </c>
      <c r="D424" s="25" t="e">
        <f t="shared" si="250"/>
        <v>#VALUE!</v>
      </c>
      <c r="E424" s="25" t="e">
        <f t="shared" si="250"/>
        <v>#VALUE!</v>
      </c>
      <c r="F424" s="25" t="e">
        <f t="shared" si="250"/>
        <v>#VALUE!</v>
      </c>
      <c r="G424" s="25" t="e">
        <f t="shared" si="250"/>
        <v>#VALUE!</v>
      </c>
      <c r="H424" s="25" t="e">
        <f t="shared" si="250"/>
        <v>#VALUE!</v>
      </c>
      <c r="I424" s="25" t="e">
        <f t="shared" si="250"/>
        <v>#VALUE!</v>
      </c>
      <c r="J424" s="25" t="e">
        <f t="shared" si="250"/>
        <v>#VALUE!</v>
      </c>
      <c r="K424" s="25" t="e">
        <f t="shared" si="250"/>
        <v>#VALUE!</v>
      </c>
      <c r="L424" s="25" t="e">
        <f t="shared" si="250"/>
        <v>#VALUE!</v>
      </c>
      <c r="M424" s="25" t="e">
        <f t="shared" si="250"/>
        <v>#VALUE!</v>
      </c>
      <c r="N424" s="25" t="e">
        <f t="shared" si="250"/>
        <v>#VALUE!</v>
      </c>
      <c r="O424" s="25" t="e">
        <f t="shared" si="250"/>
        <v>#VALUE!</v>
      </c>
      <c r="P424" s="25" t="e">
        <f t="shared" si="250"/>
        <v>#VALUE!</v>
      </c>
      <c r="Q424" s="25" t="e">
        <f t="shared" si="250"/>
        <v>#VALUE!</v>
      </c>
      <c r="R424" s="25" t="e">
        <f t="shared" si="250"/>
        <v>#VALUE!</v>
      </c>
      <c r="S424" s="25" t="e">
        <f t="shared" si="250"/>
        <v>#VALUE!</v>
      </c>
      <c r="T424" s="25" t="e">
        <f t="shared" si="250"/>
        <v>#VALUE!</v>
      </c>
      <c r="U424" s="25" t="e">
        <f t="shared" si="250"/>
        <v>#VALUE!</v>
      </c>
      <c r="V424" s="25" t="e">
        <f t="shared" si="250"/>
        <v>#VALUE!</v>
      </c>
      <c r="W424" s="25" t="e">
        <f t="shared" si="250"/>
        <v>#VALUE!</v>
      </c>
      <c r="X424" s="25" t="e">
        <f t="shared" si="250"/>
        <v>#VALUE!</v>
      </c>
      <c r="Y424" s="25" t="e">
        <f t="shared" si="250"/>
        <v>#VALUE!</v>
      </c>
      <c r="Z424" s="25" t="e">
        <f t="shared" si="250"/>
        <v>#VALUE!</v>
      </c>
      <c r="AA424" s="25" t="e">
        <f t="shared" si="250"/>
        <v>#VALUE!</v>
      </c>
      <c r="AB424" s="25" t="e">
        <f t="shared" si="250"/>
        <v>#VALUE!</v>
      </c>
      <c r="AC424" s="25" t="e">
        <f t="shared" si="250"/>
        <v>#VALUE!</v>
      </c>
      <c r="AD424" s="25" t="e">
        <f t="shared" si="250"/>
        <v>#VALUE!</v>
      </c>
      <c r="AE424" s="25" t="e">
        <f t="shared" si="250"/>
        <v>#VALUE!</v>
      </c>
      <c r="AF424" s="25" t="e">
        <f t="shared" si="250"/>
        <v>#VALUE!</v>
      </c>
      <c r="AG424" s="25" t="e">
        <f t="shared" si="250"/>
        <v>#VALUE!</v>
      </c>
      <c r="AH424" s="99" t="s">
        <v>34</v>
      </c>
      <c r="AI424" s="110">
        <f t="shared" si="244"/>
        <v>0</v>
      </c>
    </row>
    <row r="425" spans="2:38" hidden="1">
      <c r="B425" s="13" t="s">
        <v>41</v>
      </c>
      <c r="C425" s="26" t="e">
        <f t="shared" ref="C425:AG425" si="251">IF(AND(DAY(C410)&gt;=8,DAY(C410)&lt;=14,C411="日",OR(C416="休",C416="雨")),1,0)</f>
        <v>#VALUE!</v>
      </c>
      <c r="D425" s="26" t="e">
        <f t="shared" si="251"/>
        <v>#VALUE!</v>
      </c>
      <c r="E425" s="26" t="e">
        <f t="shared" si="251"/>
        <v>#VALUE!</v>
      </c>
      <c r="F425" s="26" t="e">
        <f t="shared" si="251"/>
        <v>#VALUE!</v>
      </c>
      <c r="G425" s="26" t="e">
        <f t="shared" si="251"/>
        <v>#VALUE!</v>
      </c>
      <c r="H425" s="26" t="e">
        <f t="shared" si="251"/>
        <v>#VALUE!</v>
      </c>
      <c r="I425" s="26" t="e">
        <f t="shared" si="251"/>
        <v>#VALUE!</v>
      </c>
      <c r="J425" s="26" t="e">
        <f t="shared" si="251"/>
        <v>#VALUE!</v>
      </c>
      <c r="K425" s="26" t="e">
        <f t="shared" si="251"/>
        <v>#VALUE!</v>
      </c>
      <c r="L425" s="26" t="e">
        <f t="shared" si="251"/>
        <v>#VALUE!</v>
      </c>
      <c r="M425" s="26" t="e">
        <f t="shared" si="251"/>
        <v>#VALUE!</v>
      </c>
      <c r="N425" s="26" t="e">
        <f t="shared" si="251"/>
        <v>#VALUE!</v>
      </c>
      <c r="O425" s="26" t="e">
        <f t="shared" si="251"/>
        <v>#VALUE!</v>
      </c>
      <c r="P425" s="26" t="e">
        <f t="shared" si="251"/>
        <v>#VALUE!</v>
      </c>
      <c r="Q425" s="26" t="e">
        <f t="shared" si="251"/>
        <v>#VALUE!</v>
      </c>
      <c r="R425" s="26" t="e">
        <f t="shared" si="251"/>
        <v>#VALUE!</v>
      </c>
      <c r="S425" s="26" t="e">
        <f t="shared" si="251"/>
        <v>#VALUE!</v>
      </c>
      <c r="T425" s="26" t="e">
        <f t="shared" si="251"/>
        <v>#VALUE!</v>
      </c>
      <c r="U425" s="26" t="e">
        <f t="shared" si="251"/>
        <v>#VALUE!</v>
      </c>
      <c r="V425" s="26" t="e">
        <f t="shared" si="251"/>
        <v>#VALUE!</v>
      </c>
      <c r="W425" s="26" t="e">
        <f t="shared" si="251"/>
        <v>#VALUE!</v>
      </c>
      <c r="X425" s="26" t="e">
        <f t="shared" si="251"/>
        <v>#VALUE!</v>
      </c>
      <c r="Y425" s="26" t="e">
        <f t="shared" si="251"/>
        <v>#VALUE!</v>
      </c>
      <c r="Z425" s="26" t="e">
        <f t="shared" si="251"/>
        <v>#VALUE!</v>
      </c>
      <c r="AA425" s="26" t="e">
        <f t="shared" si="251"/>
        <v>#VALUE!</v>
      </c>
      <c r="AB425" s="26" t="e">
        <f t="shared" si="251"/>
        <v>#VALUE!</v>
      </c>
      <c r="AC425" s="26" t="e">
        <f t="shared" si="251"/>
        <v>#VALUE!</v>
      </c>
      <c r="AD425" s="26" t="e">
        <f t="shared" si="251"/>
        <v>#VALUE!</v>
      </c>
      <c r="AE425" s="26" t="e">
        <f t="shared" si="251"/>
        <v>#VALUE!</v>
      </c>
      <c r="AF425" s="26" t="e">
        <f t="shared" si="251"/>
        <v>#VALUE!</v>
      </c>
      <c r="AG425" s="26" t="e">
        <f t="shared" si="251"/>
        <v>#VALUE!</v>
      </c>
      <c r="AH425" s="99" t="s">
        <v>35</v>
      </c>
      <c r="AI425" s="110">
        <f t="shared" si="244"/>
        <v>0</v>
      </c>
    </row>
  </sheetData>
  <mergeCells count="2063">
    <mergeCell ref="U2:V2"/>
    <mergeCell ref="W2:X2"/>
    <mergeCell ref="Y2:Z2"/>
    <mergeCell ref="AB2:AG2"/>
    <mergeCell ref="B3:E3"/>
    <mergeCell ref="S3:T3"/>
    <mergeCell ref="U3:V3"/>
    <mergeCell ref="W3:X3"/>
    <mergeCell ref="Y3:Z3"/>
    <mergeCell ref="AB3:AG3"/>
    <mergeCell ref="B4:E4"/>
    <mergeCell ref="G4:J4"/>
    <mergeCell ref="S4:T4"/>
    <mergeCell ref="U4:V4"/>
    <mergeCell ref="W4:X4"/>
    <mergeCell ref="Y4:Z4"/>
    <mergeCell ref="AB4:AG4"/>
    <mergeCell ref="B5:E5"/>
    <mergeCell ref="G5:J5"/>
    <mergeCell ref="L5:N5"/>
    <mergeCell ref="P5:R5"/>
    <mergeCell ref="S5:T5"/>
    <mergeCell ref="U5:V5"/>
    <mergeCell ref="W5:X5"/>
    <mergeCell ref="Y5:Z5"/>
    <mergeCell ref="AB5:AG5"/>
    <mergeCell ref="C8:AI8"/>
    <mergeCell ref="C28:AI28"/>
    <mergeCell ref="C48:AI48"/>
    <mergeCell ref="C68:AI68"/>
    <mergeCell ref="C88:AI88"/>
    <mergeCell ref="C108:AI108"/>
    <mergeCell ref="C128:AI128"/>
    <mergeCell ref="C148:AI148"/>
    <mergeCell ref="C168:AI168"/>
    <mergeCell ref="C188:AI188"/>
    <mergeCell ref="C208:AI208"/>
    <mergeCell ref="C228:AI228"/>
    <mergeCell ref="C248:AI248"/>
    <mergeCell ref="C268:AI268"/>
    <mergeCell ref="C288:AI288"/>
    <mergeCell ref="C308:AI308"/>
    <mergeCell ref="C328:AI328"/>
    <mergeCell ref="C348:AI348"/>
    <mergeCell ref="C368:AI368"/>
    <mergeCell ref="C388:AI388"/>
    <mergeCell ref="C408:AI408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T13"/>
    <mergeCell ref="U12:U13"/>
    <mergeCell ref="V12:V13"/>
    <mergeCell ref="W12:W13"/>
    <mergeCell ref="X12:X13"/>
    <mergeCell ref="Y12:Y13"/>
    <mergeCell ref="Z12:Z13"/>
    <mergeCell ref="AA12:AA13"/>
    <mergeCell ref="AB12:AB13"/>
    <mergeCell ref="AC12:AC13"/>
    <mergeCell ref="AD12:AD13"/>
    <mergeCell ref="AE12:AE13"/>
    <mergeCell ref="AF12:AF13"/>
    <mergeCell ref="AG12:AG13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V14:V15"/>
    <mergeCell ref="W14:W15"/>
    <mergeCell ref="X14:X15"/>
    <mergeCell ref="Y14:Y15"/>
    <mergeCell ref="Z14:Z15"/>
    <mergeCell ref="AA14:AA15"/>
    <mergeCell ref="AB14:AB15"/>
    <mergeCell ref="AC14:AC15"/>
    <mergeCell ref="AD14:AD15"/>
    <mergeCell ref="AE14:AE15"/>
    <mergeCell ref="AF14:AF15"/>
    <mergeCell ref="AG14:AG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L32:L33"/>
    <mergeCell ref="M32:M33"/>
    <mergeCell ref="N32:N33"/>
    <mergeCell ref="O32:O33"/>
    <mergeCell ref="P32:P33"/>
    <mergeCell ref="Q32:Q33"/>
    <mergeCell ref="R32:R33"/>
    <mergeCell ref="S32:S33"/>
    <mergeCell ref="T32:T33"/>
    <mergeCell ref="U32:U33"/>
    <mergeCell ref="V32:V33"/>
    <mergeCell ref="W32:W33"/>
    <mergeCell ref="X32:X33"/>
    <mergeCell ref="Y32:Y33"/>
    <mergeCell ref="Z32:Z33"/>
    <mergeCell ref="AA32:AA33"/>
    <mergeCell ref="AB32:AB33"/>
    <mergeCell ref="AC32:AC33"/>
    <mergeCell ref="AD32:AD33"/>
    <mergeCell ref="AE32:AE33"/>
    <mergeCell ref="AF32:AF33"/>
    <mergeCell ref="AG32:AG33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U34:U35"/>
    <mergeCell ref="V34:V35"/>
    <mergeCell ref="W34:W35"/>
    <mergeCell ref="X34:X35"/>
    <mergeCell ref="Y34:Y35"/>
    <mergeCell ref="Z34:Z35"/>
    <mergeCell ref="AA34:AA35"/>
    <mergeCell ref="AB34:AB35"/>
    <mergeCell ref="AC34:AC35"/>
    <mergeCell ref="AD34:AD35"/>
    <mergeCell ref="AE34:AE35"/>
    <mergeCell ref="AF34:AF35"/>
    <mergeCell ref="AG34:AG35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R36:R37"/>
    <mergeCell ref="S36:S37"/>
    <mergeCell ref="T36:T37"/>
    <mergeCell ref="U36:U37"/>
    <mergeCell ref="V36:V37"/>
    <mergeCell ref="W36:W37"/>
    <mergeCell ref="X36:X37"/>
    <mergeCell ref="Y36:Y37"/>
    <mergeCell ref="Z36:Z37"/>
    <mergeCell ref="AA36:AA37"/>
    <mergeCell ref="AB36:AB37"/>
    <mergeCell ref="AC36:AC37"/>
    <mergeCell ref="AD36:AD37"/>
    <mergeCell ref="AE36:AE37"/>
    <mergeCell ref="AF36:AF37"/>
    <mergeCell ref="AG36:AG37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N52:N53"/>
    <mergeCell ref="O52:O53"/>
    <mergeCell ref="P52:P53"/>
    <mergeCell ref="Q52:Q53"/>
    <mergeCell ref="R52:R53"/>
    <mergeCell ref="S52:S53"/>
    <mergeCell ref="T52:T53"/>
    <mergeCell ref="U52:U53"/>
    <mergeCell ref="V52:V53"/>
    <mergeCell ref="W52:W53"/>
    <mergeCell ref="X52:X53"/>
    <mergeCell ref="Y52:Y53"/>
    <mergeCell ref="Z52:Z53"/>
    <mergeCell ref="AA52:AA53"/>
    <mergeCell ref="AB52:AB53"/>
    <mergeCell ref="AC52:AC53"/>
    <mergeCell ref="AD52:AD53"/>
    <mergeCell ref="AE52:AE53"/>
    <mergeCell ref="AF52:AF53"/>
    <mergeCell ref="AG52:AG53"/>
    <mergeCell ref="B54:B55"/>
    <mergeCell ref="C54:C55"/>
    <mergeCell ref="D54:D55"/>
    <mergeCell ref="E54:E55"/>
    <mergeCell ref="F54:F55"/>
    <mergeCell ref="G54:G55"/>
    <mergeCell ref="H54:H55"/>
    <mergeCell ref="I54:I55"/>
    <mergeCell ref="J54:J55"/>
    <mergeCell ref="K54:K55"/>
    <mergeCell ref="L54:L55"/>
    <mergeCell ref="M54:M55"/>
    <mergeCell ref="N54:N55"/>
    <mergeCell ref="O54:O55"/>
    <mergeCell ref="P54:P55"/>
    <mergeCell ref="Q54:Q55"/>
    <mergeCell ref="R54:R55"/>
    <mergeCell ref="S54:S55"/>
    <mergeCell ref="T54:T55"/>
    <mergeCell ref="U54:U55"/>
    <mergeCell ref="V54:V55"/>
    <mergeCell ref="W54:W55"/>
    <mergeCell ref="X54:X55"/>
    <mergeCell ref="Y54:Y55"/>
    <mergeCell ref="Z54:Z55"/>
    <mergeCell ref="AA54:AA55"/>
    <mergeCell ref="AB54:AB55"/>
    <mergeCell ref="AC54:AC55"/>
    <mergeCell ref="AD54:AD55"/>
    <mergeCell ref="AE54:AE55"/>
    <mergeCell ref="AF54:AF55"/>
    <mergeCell ref="AG54:AG55"/>
    <mergeCell ref="B56:B57"/>
    <mergeCell ref="C56:C57"/>
    <mergeCell ref="D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N56:N57"/>
    <mergeCell ref="O56:O57"/>
    <mergeCell ref="P56:P57"/>
    <mergeCell ref="Q56:Q57"/>
    <mergeCell ref="R56:R57"/>
    <mergeCell ref="S56:S57"/>
    <mergeCell ref="T56:T57"/>
    <mergeCell ref="U56:U57"/>
    <mergeCell ref="V56:V57"/>
    <mergeCell ref="W56:W57"/>
    <mergeCell ref="X56:X57"/>
    <mergeCell ref="Y56:Y57"/>
    <mergeCell ref="Z56:Z57"/>
    <mergeCell ref="AA56:AA57"/>
    <mergeCell ref="AB56:AB57"/>
    <mergeCell ref="AC56:AC57"/>
    <mergeCell ref="AD56:AD57"/>
    <mergeCell ref="AE56:AE57"/>
    <mergeCell ref="AF56:AF57"/>
    <mergeCell ref="AG56:AG57"/>
    <mergeCell ref="B72:B73"/>
    <mergeCell ref="C72:C73"/>
    <mergeCell ref="D72:D73"/>
    <mergeCell ref="E72:E73"/>
    <mergeCell ref="F72:F73"/>
    <mergeCell ref="G72:G73"/>
    <mergeCell ref="H72:H73"/>
    <mergeCell ref="I72:I73"/>
    <mergeCell ref="J72:J73"/>
    <mergeCell ref="K72:K73"/>
    <mergeCell ref="L72:L73"/>
    <mergeCell ref="M72:M73"/>
    <mergeCell ref="N72:N73"/>
    <mergeCell ref="O72:O73"/>
    <mergeCell ref="P72:P73"/>
    <mergeCell ref="Q72:Q73"/>
    <mergeCell ref="R72:R73"/>
    <mergeCell ref="S72:S73"/>
    <mergeCell ref="T72:T73"/>
    <mergeCell ref="U72:U73"/>
    <mergeCell ref="V72:V73"/>
    <mergeCell ref="W72:W73"/>
    <mergeCell ref="X72:X73"/>
    <mergeCell ref="Y72:Y73"/>
    <mergeCell ref="Z72:Z73"/>
    <mergeCell ref="AA72:AA73"/>
    <mergeCell ref="AB72:AB73"/>
    <mergeCell ref="AC72:AC73"/>
    <mergeCell ref="AD72:AD73"/>
    <mergeCell ref="AE72:AE73"/>
    <mergeCell ref="AF72:AF73"/>
    <mergeCell ref="AG72:AG73"/>
    <mergeCell ref="B74:B75"/>
    <mergeCell ref="C74:C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M74:M75"/>
    <mergeCell ref="N74:N75"/>
    <mergeCell ref="O74:O75"/>
    <mergeCell ref="P74:P75"/>
    <mergeCell ref="Q74:Q75"/>
    <mergeCell ref="R74:R75"/>
    <mergeCell ref="S74:S75"/>
    <mergeCell ref="T74:T75"/>
    <mergeCell ref="U74:U75"/>
    <mergeCell ref="V74:V75"/>
    <mergeCell ref="W74:W75"/>
    <mergeCell ref="X74:X75"/>
    <mergeCell ref="Y74:Y75"/>
    <mergeCell ref="Z74:Z75"/>
    <mergeCell ref="AA74:AA75"/>
    <mergeCell ref="AB74:AB75"/>
    <mergeCell ref="AC74:AC75"/>
    <mergeCell ref="AD74:AD75"/>
    <mergeCell ref="AE74:AE75"/>
    <mergeCell ref="AF74:AF75"/>
    <mergeCell ref="AG74:AG75"/>
    <mergeCell ref="B76:B77"/>
    <mergeCell ref="C76:C77"/>
    <mergeCell ref="D76:D77"/>
    <mergeCell ref="E76:E77"/>
    <mergeCell ref="F76:F77"/>
    <mergeCell ref="G76:G77"/>
    <mergeCell ref="H76:H77"/>
    <mergeCell ref="I76:I77"/>
    <mergeCell ref="J76:J77"/>
    <mergeCell ref="K76:K77"/>
    <mergeCell ref="L76:L77"/>
    <mergeCell ref="M76:M77"/>
    <mergeCell ref="N76:N77"/>
    <mergeCell ref="O76:O77"/>
    <mergeCell ref="P76:P77"/>
    <mergeCell ref="Q76:Q77"/>
    <mergeCell ref="R76:R77"/>
    <mergeCell ref="S76:S77"/>
    <mergeCell ref="T76:T77"/>
    <mergeCell ref="U76:U77"/>
    <mergeCell ref="V76:V77"/>
    <mergeCell ref="W76:W77"/>
    <mergeCell ref="X76:X77"/>
    <mergeCell ref="Y76:Y77"/>
    <mergeCell ref="Z76:Z77"/>
    <mergeCell ref="AA76:AA77"/>
    <mergeCell ref="AB76:AB77"/>
    <mergeCell ref="AC76:AC77"/>
    <mergeCell ref="AD76:AD77"/>
    <mergeCell ref="AE76:AE77"/>
    <mergeCell ref="AF76:AF77"/>
    <mergeCell ref="AG76:AG77"/>
    <mergeCell ref="B92:B93"/>
    <mergeCell ref="C92:C93"/>
    <mergeCell ref="D92:D93"/>
    <mergeCell ref="E92:E93"/>
    <mergeCell ref="F92:F93"/>
    <mergeCell ref="G92:G93"/>
    <mergeCell ref="H92:H93"/>
    <mergeCell ref="I92:I93"/>
    <mergeCell ref="J92:J93"/>
    <mergeCell ref="K92:K93"/>
    <mergeCell ref="L92:L93"/>
    <mergeCell ref="M92:M93"/>
    <mergeCell ref="N92:N93"/>
    <mergeCell ref="O92:O93"/>
    <mergeCell ref="P92:P93"/>
    <mergeCell ref="Q92:Q93"/>
    <mergeCell ref="R92:R93"/>
    <mergeCell ref="S92:S93"/>
    <mergeCell ref="T92:T93"/>
    <mergeCell ref="U92:U93"/>
    <mergeCell ref="V92:V93"/>
    <mergeCell ref="W92:W93"/>
    <mergeCell ref="X92:X93"/>
    <mergeCell ref="Y92:Y93"/>
    <mergeCell ref="Z92:Z93"/>
    <mergeCell ref="AA92:AA93"/>
    <mergeCell ref="AB92:AB93"/>
    <mergeCell ref="AC92:AC93"/>
    <mergeCell ref="AD92:AD93"/>
    <mergeCell ref="AE92:AE93"/>
    <mergeCell ref="AF92:AF93"/>
    <mergeCell ref="AG92:AG93"/>
    <mergeCell ref="B94:B95"/>
    <mergeCell ref="C94:C95"/>
    <mergeCell ref="D94:D95"/>
    <mergeCell ref="E94:E95"/>
    <mergeCell ref="F94:F95"/>
    <mergeCell ref="G94:G95"/>
    <mergeCell ref="H94:H95"/>
    <mergeCell ref="I94:I95"/>
    <mergeCell ref="J94:J95"/>
    <mergeCell ref="K94:K95"/>
    <mergeCell ref="L94:L95"/>
    <mergeCell ref="M94:M95"/>
    <mergeCell ref="N94:N95"/>
    <mergeCell ref="O94:O95"/>
    <mergeCell ref="P94:P95"/>
    <mergeCell ref="Q94:Q95"/>
    <mergeCell ref="R94:R95"/>
    <mergeCell ref="S94:S95"/>
    <mergeCell ref="T94:T95"/>
    <mergeCell ref="U94:U95"/>
    <mergeCell ref="V94:V95"/>
    <mergeCell ref="W94:W95"/>
    <mergeCell ref="X94:X95"/>
    <mergeCell ref="Y94:Y95"/>
    <mergeCell ref="Z94:Z95"/>
    <mergeCell ref="AA94:AA95"/>
    <mergeCell ref="AB94:AB95"/>
    <mergeCell ref="AC94:AC95"/>
    <mergeCell ref="AD94:AD95"/>
    <mergeCell ref="AE94:AE95"/>
    <mergeCell ref="AF94:AF95"/>
    <mergeCell ref="AG94:AG95"/>
    <mergeCell ref="B96:B97"/>
    <mergeCell ref="C96:C97"/>
    <mergeCell ref="D96:D97"/>
    <mergeCell ref="E96:E97"/>
    <mergeCell ref="F96:F97"/>
    <mergeCell ref="G96:G97"/>
    <mergeCell ref="H96:H97"/>
    <mergeCell ref="I96:I97"/>
    <mergeCell ref="J96:J97"/>
    <mergeCell ref="K96:K97"/>
    <mergeCell ref="L96:L97"/>
    <mergeCell ref="M96:M97"/>
    <mergeCell ref="N96:N97"/>
    <mergeCell ref="O96:O97"/>
    <mergeCell ref="P96:P97"/>
    <mergeCell ref="Q96:Q97"/>
    <mergeCell ref="R96:R97"/>
    <mergeCell ref="S96:S97"/>
    <mergeCell ref="T96:T97"/>
    <mergeCell ref="U96:U97"/>
    <mergeCell ref="V96:V97"/>
    <mergeCell ref="W96:W97"/>
    <mergeCell ref="X96:X97"/>
    <mergeCell ref="Y96:Y97"/>
    <mergeCell ref="Z96:Z97"/>
    <mergeCell ref="AA96:AA97"/>
    <mergeCell ref="AB96:AB97"/>
    <mergeCell ref="AC96:AC97"/>
    <mergeCell ref="AD96:AD97"/>
    <mergeCell ref="AE96:AE97"/>
    <mergeCell ref="AF96:AF97"/>
    <mergeCell ref="AG96:AG97"/>
    <mergeCell ref="B112:B113"/>
    <mergeCell ref="C112:C113"/>
    <mergeCell ref="D112:D113"/>
    <mergeCell ref="E112:E113"/>
    <mergeCell ref="F112:F113"/>
    <mergeCell ref="G112:G113"/>
    <mergeCell ref="H112:H113"/>
    <mergeCell ref="I112:I113"/>
    <mergeCell ref="J112:J113"/>
    <mergeCell ref="K112:K113"/>
    <mergeCell ref="L112:L113"/>
    <mergeCell ref="M112:M113"/>
    <mergeCell ref="N112:N113"/>
    <mergeCell ref="O112:O113"/>
    <mergeCell ref="P112:P113"/>
    <mergeCell ref="Q112:Q113"/>
    <mergeCell ref="R112:R113"/>
    <mergeCell ref="S112:S113"/>
    <mergeCell ref="T112:T113"/>
    <mergeCell ref="U112:U113"/>
    <mergeCell ref="V112:V113"/>
    <mergeCell ref="W112:W113"/>
    <mergeCell ref="X112:X113"/>
    <mergeCell ref="Y112:Y113"/>
    <mergeCell ref="Z112:Z113"/>
    <mergeCell ref="AA112:AA113"/>
    <mergeCell ref="AB112:AB113"/>
    <mergeCell ref="AC112:AC113"/>
    <mergeCell ref="AD112:AD113"/>
    <mergeCell ref="AE112:AE113"/>
    <mergeCell ref="AF112:AF113"/>
    <mergeCell ref="AG112:AG113"/>
    <mergeCell ref="B114:B115"/>
    <mergeCell ref="C114:C115"/>
    <mergeCell ref="D114:D115"/>
    <mergeCell ref="E114:E115"/>
    <mergeCell ref="F114:F115"/>
    <mergeCell ref="G114:G115"/>
    <mergeCell ref="H114:H115"/>
    <mergeCell ref="I114:I115"/>
    <mergeCell ref="J114:J115"/>
    <mergeCell ref="K114:K115"/>
    <mergeCell ref="L114:L115"/>
    <mergeCell ref="M114:M115"/>
    <mergeCell ref="N114:N115"/>
    <mergeCell ref="O114:O115"/>
    <mergeCell ref="P114:P115"/>
    <mergeCell ref="Q114:Q115"/>
    <mergeCell ref="R114:R115"/>
    <mergeCell ref="S114:S115"/>
    <mergeCell ref="T114:T115"/>
    <mergeCell ref="U114:U115"/>
    <mergeCell ref="V114:V115"/>
    <mergeCell ref="W114:W115"/>
    <mergeCell ref="X114:X115"/>
    <mergeCell ref="Y114:Y115"/>
    <mergeCell ref="Z114:Z115"/>
    <mergeCell ref="AA114:AA115"/>
    <mergeCell ref="AB114:AB115"/>
    <mergeCell ref="AC114:AC115"/>
    <mergeCell ref="AD114:AD115"/>
    <mergeCell ref="AE114:AE115"/>
    <mergeCell ref="AF114:AF115"/>
    <mergeCell ref="AG114:AG115"/>
    <mergeCell ref="B116:B117"/>
    <mergeCell ref="C116:C117"/>
    <mergeCell ref="D116:D117"/>
    <mergeCell ref="E116:E117"/>
    <mergeCell ref="F116:F117"/>
    <mergeCell ref="G116:G117"/>
    <mergeCell ref="H116:H117"/>
    <mergeCell ref="I116:I117"/>
    <mergeCell ref="J116:J117"/>
    <mergeCell ref="K116:K117"/>
    <mergeCell ref="L116:L117"/>
    <mergeCell ref="M116:M117"/>
    <mergeCell ref="N116:N117"/>
    <mergeCell ref="O116:O117"/>
    <mergeCell ref="P116:P117"/>
    <mergeCell ref="Q116:Q117"/>
    <mergeCell ref="R116:R117"/>
    <mergeCell ref="S116:S117"/>
    <mergeCell ref="T116:T117"/>
    <mergeCell ref="U116:U117"/>
    <mergeCell ref="V116:V117"/>
    <mergeCell ref="W116:W117"/>
    <mergeCell ref="X116:X117"/>
    <mergeCell ref="Y116:Y117"/>
    <mergeCell ref="Z116:Z117"/>
    <mergeCell ref="AA116:AA117"/>
    <mergeCell ref="AB116:AB117"/>
    <mergeCell ref="AC116:AC117"/>
    <mergeCell ref="AD116:AD117"/>
    <mergeCell ref="AE116:AE117"/>
    <mergeCell ref="AF116:AF117"/>
    <mergeCell ref="AG116:AG117"/>
    <mergeCell ref="B132:B133"/>
    <mergeCell ref="C132:C133"/>
    <mergeCell ref="D132:D133"/>
    <mergeCell ref="E132:E133"/>
    <mergeCell ref="F132:F133"/>
    <mergeCell ref="G132:G133"/>
    <mergeCell ref="H132:H133"/>
    <mergeCell ref="I132:I133"/>
    <mergeCell ref="J132:J133"/>
    <mergeCell ref="K132:K133"/>
    <mergeCell ref="L132:L133"/>
    <mergeCell ref="M132:M133"/>
    <mergeCell ref="N132:N133"/>
    <mergeCell ref="O132:O133"/>
    <mergeCell ref="P132:P133"/>
    <mergeCell ref="Q132:Q133"/>
    <mergeCell ref="R132:R133"/>
    <mergeCell ref="S132:S133"/>
    <mergeCell ref="T132:T133"/>
    <mergeCell ref="U132:U133"/>
    <mergeCell ref="V132:V133"/>
    <mergeCell ref="W132:W133"/>
    <mergeCell ref="X132:X133"/>
    <mergeCell ref="Y132:Y133"/>
    <mergeCell ref="Z132:Z133"/>
    <mergeCell ref="AA132:AA133"/>
    <mergeCell ref="AB132:AB133"/>
    <mergeCell ref="AC132:AC133"/>
    <mergeCell ref="AD132:AD133"/>
    <mergeCell ref="AE132:AE133"/>
    <mergeCell ref="AF132:AF133"/>
    <mergeCell ref="AG132:AG133"/>
    <mergeCell ref="B134:B135"/>
    <mergeCell ref="C134:C135"/>
    <mergeCell ref="D134:D135"/>
    <mergeCell ref="E134:E135"/>
    <mergeCell ref="F134:F135"/>
    <mergeCell ref="G134:G135"/>
    <mergeCell ref="H134:H135"/>
    <mergeCell ref="I134:I135"/>
    <mergeCell ref="J134:J135"/>
    <mergeCell ref="K134:K135"/>
    <mergeCell ref="L134:L135"/>
    <mergeCell ref="M134:M135"/>
    <mergeCell ref="N134:N135"/>
    <mergeCell ref="O134:O135"/>
    <mergeCell ref="P134:P135"/>
    <mergeCell ref="Q134:Q135"/>
    <mergeCell ref="R134:R135"/>
    <mergeCell ref="S134:S135"/>
    <mergeCell ref="T134:T135"/>
    <mergeCell ref="U134:U135"/>
    <mergeCell ref="V134:V135"/>
    <mergeCell ref="W134:W135"/>
    <mergeCell ref="X134:X135"/>
    <mergeCell ref="Y134:Y135"/>
    <mergeCell ref="Z134:Z135"/>
    <mergeCell ref="AA134:AA135"/>
    <mergeCell ref="AB134:AB135"/>
    <mergeCell ref="AC134:AC135"/>
    <mergeCell ref="AD134:AD135"/>
    <mergeCell ref="AE134:AE135"/>
    <mergeCell ref="AF134:AF135"/>
    <mergeCell ref="AG134:AG135"/>
    <mergeCell ref="B136:B137"/>
    <mergeCell ref="C136:C137"/>
    <mergeCell ref="D136:D137"/>
    <mergeCell ref="E136:E137"/>
    <mergeCell ref="F136:F137"/>
    <mergeCell ref="G136:G137"/>
    <mergeCell ref="H136:H137"/>
    <mergeCell ref="I136:I137"/>
    <mergeCell ref="J136:J137"/>
    <mergeCell ref="K136:K137"/>
    <mergeCell ref="L136:L137"/>
    <mergeCell ref="M136:M137"/>
    <mergeCell ref="N136:N137"/>
    <mergeCell ref="O136:O137"/>
    <mergeCell ref="P136:P137"/>
    <mergeCell ref="Q136:Q137"/>
    <mergeCell ref="R136:R137"/>
    <mergeCell ref="S136:S137"/>
    <mergeCell ref="T136:T137"/>
    <mergeCell ref="U136:U137"/>
    <mergeCell ref="V136:V137"/>
    <mergeCell ref="W136:W137"/>
    <mergeCell ref="X136:X137"/>
    <mergeCell ref="Y136:Y137"/>
    <mergeCell ref="Z136:Z137"/>
    <mergeCell ref="AA136:AA137"/>
    <mergeCell ref="AB136:AB137"/>
    <mergeCell ref="AC136:AC137"/>
    <mergeCell ref="AD136:AD137"/>
    <mergeCell ref="AE136:AE137"/>
    <mergeCell ref="AF136:AF137"/>
    <mergeCell ref="AG136:AG137"/>
    <mergeCell ref="B152:B153"/>
    <mergeCell ref="C152:C153"/>
    <mergeCell ref="D152:D153"/>
    <mergeCell ref="E152:E153"/>
    <mergeCell ref="F152:F153"/>
    <mergeCell ref="G152:G153"/>
    <mergeCell ref="H152:H153"/>
    <mergeCell ref="I152:I153"/>
    <mergeCell ref="J152:J153"/>
    <mergeCell ref="K152:K153"/>
    <mergeCell ref="L152:L153"/>
    <mergeCell ref="M152:M153"/>
    <mergeCell ref="N152:N153"/>
    <mergeCell ref="O152:O153"/>
    <mergeCell ref="P152:P153"/>
    <mergeCell ref="Q152:Q153"/>
    <mergeCell ref="R152:R153"/>
    <mergeCell ref="S152:S153"/>
    <mergeCell ref="T152:T153"/>
    <mergeCell ref="U152:U153"/>
    <mergeCell ref="V152:V153"/>
    <mergeCell ref="W152:W153"/>
    <mergeCell ref="X152:X153"/>
    <mergeCell ref="Y152:Y153"/>
    <mergeCell ref="Z152:Z153"/>
    <mergeCell ref="AA152:AA153"/>
    <mergeCell ref="AB152:AB153"/>
    <mergeCell ref="AC152:AC153"/>
    <mergeCell ref="AD152:AD153"/>
    <mergeCell ref="AE152:AE153"/>
    <mergeCell ref="AF152:AF153"/>
    <mergeCell ref="AG152:AG153"/>
    <mergeCell ref="B154:B155"/>
    <mergeCell ref="C154:C155"/>
    <mergeCell ref="D154:D155"/>
    <mergeCell ref="E154:E155"/>
    <mergeCell ref="F154:F155"/>
    <mergeCell ref="G154:G155"/>
    <mergeCell ref="H154:H155"/>
    <mergeCell ref="I154:I155"/>
    <mergeCell ref="J154:J155"/>
    <mergeCell ref="K154:K155"/>
    <mergeCell ref="L154:L155"/>
    <mergeCell ref="M154:M155"/>
    <mergeCell ref="N154:N155"/>
    <mergeCell ref="O154:O155"/>
    <mergeCell ref="P154:P155"/>
    <mergeCell ref="Q154:Q155"/>
    <mergeCell ref="R154:R155"/>
    <mergeCell ref="S154:S155"/>
    <mergeCell ref="T154:T155"/>
    <mergeCell ref="U154:U155"/>
    <mergeCell ref="V154:V155"/>
    <mergeCell ref="W154:W155"/>
    <mergeCell ref="X154:X155"/>
    <mergeCell ref="Y154:Y155"/>
    <mergeCell ref="Z154:Z155"/>
    <mergeCell ref="AA154:AA155"/>
    <mergeCell ref="AB154:AB155"/>
    <mergeCell ref="AC154:AC155"/>
    <mergeCell ref="AD154:AD155"/>
    <mergeCell ref="AE154:AE155"/>
    <mergeCell ref="AF154:AF155"/>
    <mergeCell ref="AG154:AG155"/>
    <mergeCell ref="B156:B157"/>
    <mergeCell ref="C156:C157"/>
    <mergeCell ref="D156:D157"/>
    <mergeCell ref="E156:E157"/>
    <mergeCell ref="F156:F157"/>
    <mergeCell ref="G156:G157"/>
    <mergeCell ref="H156:H157"/>
    <mergeCell ref="I156:I157"/>
    <mergeCell ref="J156:J157"/>
    <mergeCell ref="K156:K157"/>
    <mergeCell ref="L156:L157"/>
    <mergeCell ref="M156:M157"/>
    <mergeCell ref="N156:N157"/>
    <mergeCell ref="O156:O157"/>
    <mergeCell ref="P156:P157"/>
    <mergeCell ref="Q156:Q157"/>
    <mergeCell ref="R156:R157"/>
    <mergeCell ref="S156:S157"/>
    <mergeCell ref="T156:T157"/>
    <mergeCell ref="U156:U157"/>
    <mergeCell ref="V156:V157"/>
    <mergeCell ref="W156:W157"/>
    <mergeCell ref="X156:X157"/>
    <mergeCell ref="Y156:Y157"/>
    <mergeCell ref="Z156:Z157"/>
    <mergeCell ref="AA156:AA157"/>
    <mergeCell ref="AB156:AB157"/>
    <mergeCell ref="AC156:AC157"/>
    <mergeCell ref="AD156:AD157"/>
    <mergeCell ref="AE156:AE157"/>
    <mergeCell ref="AF156:AF157"/>
    <mergeCell ref="AG156:AG157"/>
    <mergeCell ref="B172:B173"/>
    <mergeCell ref="C172:C173"/>
    <mergeCell ref="D172:D173"/>
    <mergeCell ref="E172:E173"/>
    <mergeCell ref="F172:F173"/>
    <mergeCell ref="G172:G173"/>
    <mergeCell ref="H172:H173"/>
    <mergeCell ref="I172:I173"/>
    <mergeCell ref="J172:J173"/>
    <mergeCell ref="K172:K173"/>
    <mergeCell ref="L172:L173"/>
    <mergeCell ref="M172:M173"/>
    <mergeCell ref="N172:N173"/>
    <mergeCell ref="O172:O173"/>
    <mergeCell ref="P172:P173"/>
    <mergeCell ref="Q172:Q173"/>
    <mergeCell ref="R172:R173"/>
    <mergeCell ref="S172:S173"/>
    <mergeCell ref="T172:T173"/>
    <mergeCell ref="U172:U173"/>
    <mergeCell ref="V172:V173"/>
    <mergeCell ref="W172:W173"/>
    <mergeCell ref="X172:X173"/>
    <mergeCell ref="Y172:Y173"/>
    <mergeCell ref="Z172:Z173"/>
    <mergeCell ref="AA172:AA173"/>
    <mergeCell ref="AB172:AB173"/>
    <mergeCell ref="AC172:AC173"/>
    <mergeCell ref="AD172:AD173"/>
    <mergeCell ref="AE172:AE173"/>
    <mergeCell ref="AF172:AF173"/>
    <mergeCell ref="AG172:AG173"/>
    <mergeCell ref="B174:B175"/>
    <mergeCell ref="C174:C175"/>
    <mergeCell ref="D174:D175"/>
    <mergeCell ref="E174:E175"/>
    <mergeCell ref="F174:F175"/>
    <mergeCell ref="G174:G175"/>
    <mergeCell ref="H174:H175"/>
    <mergeCell ref="I174:I175"/>
    <mergeCell ref="J174:J175"/>
    <mergeCell ref="K174:K175"/>
    <mergeCell ref="L174:L175"/>
    <mergeCell ref="M174:M175"/>
    <mergeCell ref="N174:N175"/>
    <mergeCell ref="O174:O175"/>
    <mergeCell ref="P174:P175"/>
    <mergeCell ref="Q174:Q175"/>
    <mergeCell ref="R174:R175"/>
    <mergeCell ref="S174:S175"/>
    <mergeCell ref="T174:T175"/>
    <mergeCell ref="U174:U175"/>
    <mergeCell ref="V174:V175"/>
    <mergeCell ref="W174:W175"/>
    <mergeCell ref="X174:X175"/>
    <mergeCell ref="Y174:Y175"/>
    <mergeCell ref="Z174:Z175"/>
    <mergeCell ref="AA174:AA175"/>
    <mergeCell ref="AB174:AB175"/>
    <mergeCell ref="AC174:AC175"/>
    <mergeCell ref="AD174:AD175"/>
    <mergeCell ref="AE174:AE175"/>
    <mergeCell ref="AF174:AF175"/>
    <mergeCell ref="AG174:AG175"/>
    <mergeCell ref="B176:B177"/>
    <mergeCell ref="C176:C177"/>
    <mergeCell ref="D176:D177"/>
    <mergeCell ref="E176:E177"/>
    <mergeCell ref="F176:F177"/>
    <mergeCell ref="G176:G177"/>
    <mergeCell ref="H176:H177"/>
    <mergeCell ref="I176:I177"/>
    <mergeCell ref="J176:J177"/>
    <mergeCell ref="K176:K177"/>
    <mergeCell ref="L176:L177"/>
    <mergeCell ref="M176:M177"/>
    <mergeCell ref="N176:N177"/>
    <mergeCell ref="O176:O177"/>
    <mergeCell ref="P176:P177"/>
    <mergeCell ref="Q176:Q177"/>
    <mergeCell ref="R176:R177"/>
    <mergeCell ref="S176:S177"/>
    <mergeCell ref="T176:T177"/>
    <mergeCell ref="U176:U177"/>
    <mergeCell ref="V176:V177"/>
    <mergeCell ref="W176:W177"/>
    <mergeCell ref="X176:X177"/>
    <mergeCell ref="Y176:Y177"/>
    <mergeCell ref="Z176:Z177"/>
    <mergeCell ref="AA176:AA177"/>
    <mergeCell ref="AB176:AB177"/>
    <mergeCell ref="AC176:AC177"/>
    <mergeCell ref="AD176:AD177"/>
    <mergeCell ref="AE176:AE177"/>
    <mergeCell ref="AF176:AF177"/>
    <mergeCell ref="AG176:AG177"/>
    <mergeCell ref="B192:B193"/>
    <mergeCell ref="C192:C193"/>
    <mergeCell ref="D192:D193"/>
    <mergeCell ref="E192:E193"/>
    <mergeCell ref="F192:F193"/>
    <mergeCell ref="G192:G193"/>
    <mergeCell ref="H192:H193"/>
    <mergeCell ref="I192:I193"/>
    <mergeCell ref="J192:J193"/>
    <mergeCell ref="K192:K193"/>
    <mergeCell ref="L192:L193"/>
    <mergeCell ref="M192:M193"/>
    <mergeCell ref="N192:N193"/>
    <mergeCell ref="O192:O193"/>
    <mergeCell ref="P192:P193"/>
    <mergeCell ref="Q192:Q193"/>
    <mergeCell ref="R192:R193"/>
    <mergeCell ref="S192:S193"/>
    <mergeCell ref="T192:T193"/>
    <mergeCell ref="U192:U193"/>
    <mergeCell ref="V192:V193"/>
    <mergeCell ref="W192:W193"/>
    <mergeCell ref="X192:X193"/>
    <mergeCell ref="Y192:Y193"/>
    <mergeCell ref="Z192:Z193"/>
    <mergeCell ref="AA192:AA193"/>
    <mergeCell ref="AB192:AB193"/>
    <mergeCell ref="AC192:AC193"/>
    <mergeCell ref="AD192:AD193"/>
    <mergeCell ref="AE192:AE193"/>
    <mergeCell ref="AF192:AF193"/>
    <mergeCell ref="AG192:AG193"/>
    <mergeCell ref="B194:B195"/>
    <mergeCell ref="C194:C195"/>
    <mergeCell ref="D194:D195"/>
    <mergeCell ref="E194:E195"/>
    <mergeCell ref="F194:F195"/>
    <mergeCell ref="G194:G195"/>
    <mergeCell ref="H194:H195"/>
    <mergeCell ref="I194:I195"/>
    <mergeCell ref="J194:J195"/>
    <mergeCell ref="K194:K195"/>
    <mergeCell ref="L194:L195"/>
    <mergeCell ref="M194:M195"/>
    <mergeCell ref="N194:N195"/>
    <mergeCell ref="O194:O195"/>
    <mergeCell ref="P194:P195"/>
    <mergeCell ref="Q194:Q195"/>
    <mergeCell ref="R194:R195"/>
    <mergeCell ref="S194:S195"/>
    <mergeCell ref="T194:T195"/>
    <mergeCell ref="U194:U195"/>
    <mergeCell ref="V194:V195"/>
    <mergeCell ref="W194:W195"/>
    <mergeCell ref="X194:X195"/>
    <mergeCell ref="Y194:Y195"/>
    <mergeCell ref="Z194:Z195"/>
    <mergeCell ref="AA194:AA195"/>
    <mergeCell ref="AB194:AB195"/>
    <mergeCell ref="AC194:AC195"/>
    <mergeCell ref="AD194:AD195"/>
    <mergeCell ref="AE194:AE195"/>
    <mergeCell ref="AF194:AF195"/>
    <mergeCell ref="AG194:AG195"/>
    <mergeCell ref="B196:B197"/>
    <mergeCell ref="C196:C197"/>
    <mergeCell ref="D196:D197"/>
    <mergeCell ref="E196:E197"/>
    <mergeCell ref="F196:F197"/>
    <mergeCell ref="G196:G197"/>
    <mergeCell ref="H196:H197"/>
    <mergeCell ref="I196:I197"/>
    <mergeCell ref="J196:J197"/>
    <mergeCell ref="K196:K197"/>
    <mergeCell ref="L196:L197"/>
    <mergeCell ref="M196:M197"/>
    <mergeCell ref="N196:N197"/>
    <mergeCell ref="O196:O197"/>
    <mergeCell ref="P196:P197"/>
    <mergeCell ref="Q196:Q197"/>
    <mergeCell ref="R196:R197"/>
    <mergeCell ref="S196:S197"/>
    <mergeCell ref="T196:T197"/>
    <mergeCell ref="U196:U197"/>
    <mergeCell ref="V196:V197"/>
    <mergeCell ref="W196:W197"/>
    <mergeCell ref="X196:X197"/>
    <mergeCell ref="Y196:Y197"/>
    <mergeCell ref="Z196:Z197"/>
    <mergeCell ref="AA196:AA197"/>
    <mergeCell ref="AB196:AB197"/>
    <mergeCell ref="AC196:AC197"/>
    <mergeCell ref="AD196:AD197"/>
    <mergeCell ref="AE196:AE197"/>
    <mergeCell ref="AF196:AF197"/>
    <mergeCell ref="AG196:AG197"/>
    <mergeCell ref="B212:B213"/>
    <mergeCell ref="C212:C213"/>
    <mergeCell ref="D212:D213"/>
    <mergeCell ref="E212:E213"/>
    <mergeCell ref="F212:F213"/>
    <mergeCell ref="G212:G213"/>
    <mergeCell ref="H212:H213"/>
    <mergeCell ref="I212:I213"/>
    <mergeCell ref="J212:J213"/>
    <mergeCell ref="K212:K213"/>
    <mergeCell ref="L212:L213"/>
    <mergeCell ref="M212:M213"/>
    <mergeCell ref="N212:N213"/>
    <mergeCell ref="O212:O213"/>
    <mergeCell ref="P212:P213"/>
    <mergeCell ref="Q212:Q213"/>
    <mergeCell ref="R212:R213"/>
    <mergeCell ref="S212:S213"/>
    <mergeCell ref="T212:T213"/>
    <mergeCell ref="U212:U213"/>
    <mergeCell ref="V212:V213"/>
    <mergeCell ref="W212:W213"/>
    <mergeCell ref="X212:X213"/>
    <mergeCell ref="Y212:Y213"/>
    <mergeCell ref="Z212:Z213"/>
    <mergeCell ref="AA212:AA213"/>
    <mergeCell ref="AB212:AB213"/>
    <mergeCell ref="AC212:AC213"/>
    <mergeCell ref="AD212:AD213"/>
    <mergeCell ref="AE212:AE213"/>
    <mergeCell ref="AF212:AF213"/>
    <mergeCell ref="AG212:AG213"/>
    <mergeCell ref="B214:B215"/>
    <mergeCell ref="C214:C215"/>
    <mergeCell ref="D214:D215"/>
    <mergeCell ref="E214:E215"/>
    <mergeCell ref="F214:F215"/>
    <mergeCell ref="G214:G215"/>
    <mergeCell ref="H214:H215"/>
    <mergeCell ref="I214:I215"/>
    <mergeCell ref="J214:J215"/>
    <mergeCell ref="K214:K215"/>
    <mergeCell ref="L214:L215"/>
    <mergeCell ref="M214:M215"/>
    <mergeCell ref="N214:N215"/>
    <mergeCell ref="O214:O215"/>
    <mergeCell ref="P214:P215"/>
    <mergeCell ref="Q214:Q215"/>
    <mergeCell ref="R214:R215"/>
    <mergeCell ref="S214:S215"/>
    <mergeCell ref="T214:T215"/>
    <mergeCell ref="U214:U215"/>
    <mergeCell ref="V214:V215"/>
    <mergeCell ref="W214:W215"/>
    <mergeCell ref="X214:X215"/>
    <mergeCell ref="Y214:Y215"/>
    <mergeCell ref="Z214:Z215"/>
    <mergeCell ref="AA214:AA215"/>
    <mergeCell ref="AB214:AB215"/>
    <mergeCell ref="AC214:AC215"/>
    <mergeCell ref="AD214:AD215"/>
    <mergeCell ref="AE214:AE215"/>
    <mergeCell ref="AF214:AF215"/>
    <mergeCell ref="AG214:AG215"/>
    <mergeCell ref="B216:B217"/>
    <mergeCell ref="C216:C217"/>
    <mergeCell ref="D216:D217"/>
    <mergeCell ref="E216:E217"/>
    <mergeCell ref="F216:F217"/>
    <mergeCell ref="G216:G217"/>
    <mergeCell ref="H216:H217"/>
    <mergeCell ref="I216:I217"/>
    <mergeCell ref="J216:J217"/>
    <mergeCell ref="K216:K217"/>
    <mergeCell ref="L216:L217"/>
    <mergeCell ref="M216:M217"/>
    <mergeCell ref="N216:N217"/>
    <mergeCell ref="O216:O217"/>
    <mergeCell ref="P216:P217"/>
    <mergeCell ref="Q216:Q217"/>
    <mergeCell ref="R216:R217"/>
    <mergeCell ref="S216:S217"/>
    <mergeCell ref="T216:T217"/>
    <mergeCell ref="U216:U217"/>
    <mergeCell ref="V216:V217"/>
    <mergeCell ref="W216:W217"/>
    <mergeCell ref="X216:X217"/>
    <mergeCell ref="Y216:Y217"/>
    <mergeCell ref="Z216:Z217"/>
    <mergeCell ref="AA216:AA217"/>
    <mergeCell ref="AB216:AB217"/>
    <mergeCell ref="AC216:AC217"/>
    <mergeCell ref="AD216:AD217"/>
    <mergeCell ref="AE216:AE217"/>
    <mergeCell ref="AF216:AF217"/>
    <mergeCell ref="AG216:AG217"/>
    <mergeCell ref="B232:B233"/>
    <mergeCell ref="C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D232:AD233"/>
    <mergeCell ref="AE232:AE233"/>
    <mergeCell ref="AF232:AF233"/>
    <mergeCell ref="AG232:AG233"/>
    <mergeCell ref="B234:B235"/>
    <mergeCell ref="C234:C235"/>
    <mergeCell ref="D234:D235"/>
    <mergeCell ref="E234:E235"/>
    <mergeCell ref="F234:F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R234:R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D234:AD235"/>
    <mergeCell ref="AE234:AE235"/>
    <mergeCell ref="AF234:AF235"/>
    <mergeCell ref="AG234:AG235"/>
    <mergeCell ref="B236:B237"/>
    <mergeCell ref="C236:C237"/>
    <mergeCell ref="D236:D237"/>
    <mergeCell ref="E236:E237"/>
    <mergeCell ref="F236:F237"/>
    <mergeCell ref="G236:G237"/>
    <mergeCell ref="H236:H237"/>
    <mergeCell ref="I236:I237"/>
    <mergeCell ref="J236:J237"/>
    <mergeCell ref="K236:K237"/>
    <mergeCell ref="L236:L237"/>
    <mergeCell ref="M236:M237"/>
    <mergeCell ref="N236:N237"/>
    <mergeCell ref="O236:O237"/>
    <mergeCell ref="P236:P237"/>
    <mergeCell ref="Q236:Q237"/>
    <mergeCell ref="R236:R237"/>
    <mergeCell ref="S236:S237"/>
    <mergeCell ref="T236:T237"/>
    <mergeCell ref="U236:U237"/>
    <mergeCell ref="V236:V237"/>
    <mergeCell ref="W236:W237"/>
    <mergeCell ref="X236:X237"/>
    <mergeCell ref="Y236:Y237"/>
    <mergeCell ref="Z236:Z237"/>
    <mergeCell ref="AA236:AA237"/>
    <mergeCell ref="AB236:AB237"/>
    <mergeCell ref="AC236:AC237"/>
    <mergeCell ref="AD236:AD237"/>
    <mergeCell ref="AE236:AE237"/>
    <mergeCell ref="AF236:AF237"/>
    <mergeCell ref="AG236:AG237"/>
    <mergeCell ref="B252:B253"/>
    <mergeCell ref="C252:C253"/>
    <mergeCell ref="D252:D253"/>
    <mergeCell ref="E252:E253"/>
    <mergeCell ref="F252:F253"/>
    <mergeCell ref="G252:G253"/>
    <mergeCell ref="H252:H253"/>
    <mergeCell ref="I252:I253"/>
    <mergeCell ref="J252:J253"/>
    <mergeCell ref="K252:K253"/>
    <mergeCell ref="L252:L253"/>
    <mergeCell ref="M252:M253"/>
    <mergeCell ref="N252:N253"/>
    <mergeCell ref="O252:O253"/>
    <mergeCell ref="P252:P253"/>
    <mergeCell ref="Q252:Q253"/>
    <mergeCell ref="R252:R253"/>
    <mergeCell ref="S252:S253"/>
    <mergeCell ref="T252:T253"/>
    <mergeCell ref="U252:U253"/>
    <mergeCell ref="V252:V253"/>
    <mergeCell ref="W252:W253"/>
    <mergeCell ref="X252:X253"/>
    <mergeCell ref="Y252:Y253"/>
    <mergeCell ref="Z252:Z253"/>
    <mergeCell ref="AA252:AA253"/>
    <mergeCell ref="AB252:AB253"/>
    <mergeCell ref="AC252:AC253"/>
    <mergeCell ref="AD252:AD253"/>
    <mergeCell ref="AE252:AE253"/>
    <mergeCell ref="AF252:AF253"/>
    <mergeCell ref="AG252:AG253"/>
    <mergeCell ref="B254:B255"/>
    <mergeCell ref="C254:C255"/>
    <mergeCell ref="D254:D255"/>
    <mergeCell ref="E254:E255"/>
    <mergeCell ref="F254:F255"/>
    <mergeCell ref="G254:G255"/>
    <mergeCell ref="H254:H255"/>
    <mergeCell ref="I254:I255"/>
    <mergeCell ref="J254:J255"/>
    <mergeCell ref="K254:K255"/>
    <mergeCell ref="L254:L255"/>
    <mergeCell ref="M254:M255"/>
    <mergeCell ref="N254:N255"/>
    <mergeCell ref="O254:O255"/>
    <mergeCell ref="P254:P255"/>
    <mergeCell ref="Q254:Q255"/>
    <mergeCell ref="R254:R255"/>
    <mergeCell ref="S254:S255"/>
    <mergeCell ref="T254:T255"/>
    <mergeCell ref="U254:U255"/>
    <mergeCell ref="V254:V255"/>
    <mergeCell ref="W254:W255"/>
    <mergeCell ref="X254:X255"/>
    <mergeCell ref="Y254:Y255"/>
    <mergeCell ref="Z254:Z255"/>
    <mergeCell ref="AA254:AA255"/>
    <mergeCell ref="AB254:AB255"/>
    <mergeCell ref="AC254:AC255"/>
    <mergeCell ref="AD254:AD255"/>
    <mergeCell ref="AE254:AE255"/>
    <mergeCell ref="AF254:AF255"/>
    <mergeCell ref="AG254:AG255"/>
    <mergeCell ref="B256:B257"/>
    <mergeCell ref="C256:C257"/>
    <mergeCell ref="D256:D257"/>
    <mergeCell ref="E256:E257"/>
    <mergeCell ref="F256:F257"/>
    <mergeCell ref="G256:G257"/>
    <mergeCell ref="H256:H257"/>
    <mergeCell ref="I256:I257"/>
    <mergeCell ref="J256:J257"/>
    <mergeCell ref="K256:K257"/>
    <mergeCell ref="L256:L257"/>
    <mergeCell ref="M256:M257"/>
    <mergeCell ref="N256:N257"/>
    <mergeCell ref="O256:O257"/>
    <mergeCell ref="P256:P257"/>
    <mergeCell ref="Q256:Q257"/>
    <mergeCell ref="R256:R257"/>
    <mergeCell ref="S256:S257"/>
    <mergeCell ref="T256:T257"/>
    <mergeCell ref="U256:U257"/>
    <mergeCell ref="V256:V257"/>
    <mergeCell ref="W256:W257"/>
    <mergeCell ref="X256:X257"/>
    <mergeCell ref="Y256:Y257"/>
    <mergeCell ref="Z256:Z257"/>
    <mergeCell ref="AA256:AA257"/>
    <mergeCell ref="AB256:AB257"/>
    <mergeCell ref="AC256:AC257"/>
    <mergeCell ref="AD256:AD257"/>
    <mergeCell ref="AE256:AE257"/>
    <mergeCell ref="AF256:AF257"/>
    <mergeCell ref="AG256:AG257"/>
    <mergeCell ref="B272:B273"/>
    <mergeCell ref="C272:C273"/>
    <mergeCell ref="D272:D273"/>
    <mergeCell ref="E272:E273"/>
    <mergeCell ref="F272:F273"/>
    <mergeCell ref="G272:G273"/>
    <mergeCell ref="H272:H273"/>
    <mergeCell ref="I272:I273"/>
    <mergeCell ref="J272:J273"/>
    <mergeCell ref="K272:K273"/>
    <mergeCell ref="L272:L273"/>
    <mergeCell ref="M272:M273"/>
    <mergeCell ref="N272:N273"/>
    <mergeCell ref="O272:O273"/>
    <mergeCell ref="P272:P273"/>
    <mergeCell ref="Q272:Q273"/>
    <mergeCell ref="R272:R273"/>
    <mergeCell ref="S272:S273"/>
    <mergeCell ref="T272:T273"/>
    <mergeCell ref="U272:U273"/>
    <mergeCell ref="V272:V273"/>
    <mergeCell ref="W272:W273"/>
    <mergeCell ref="X272:X273"/>
    <mergeCell ref="Y272:Y273"/>
    <mergeCell ref="Z272:Z273"/>
    <mergeCell ref="AA272:AA273"/>
    <mergeCell ref="AB272:AB273"/>
    <mergeCell ref="AC272:AC273"/>
    <mergeCell ref="AD272:AD273"/>
    <mergeCell ref="AE272:AE273"/>
    <mergeCell ref="AF272:AF273"/>
    <mergeCell ref="AG272:AG273"/>
    <mergeCell ref="B274:B275"/>
    <mergeCell ref="C274:C275"/>
    <mergeCell ref="D274:D275"/>
    <mergeCell ref="E274:E275"/>
    <mergeCell ref="F274:F275"/>
    <mergeCell ref="G274:G275"/>
    <mergeCell ref="H274:H275"/>
    <mergeCell ref="I274:I275"/>
    <mergeCell ref="J274:J275"/>
    <mergeCell ref="K274:K275"/>
    <mergeCell ref="L274:L275"/>
    <mergeCell ref="M274:M275"/>
    <mergeCell ref="N274:N275"/>
    <mergeCell ref="O274:O275"/>
    <mergeCell ref="P274:P275"/>
    <mergeCell ref="Q274:Q275"/>
    <mergeCell ref="R274:R275"/>
    <mergeCell ref="S274:S275"/>
    <mergeCell ref="T274:T275"/>
    <mergeCell ref="U274:U275"/>
    <mergeCell ref="V274:V275"/>
    <mergeCell ref="W274:W275"/>
    <mergeCell ref="X274:X275"/>
    <mergeCell ref="Y274:Y275"/>
    <mergeCell ref="Z274:Z275"/>
    <mergeCell ref="AA274:AA275"/>
    <mergeCell ref="AB274:AB275"/>
    <mergeCell ref="AC274:AC275"/>
    <mergeCell ref="AD274:AD275"/>
    <mergeCell ref="AE274:AE275"/>
    <mergeCell ref="AF274:AF275"/>
    <mergeCell ref="AG274:AG275"/>
    <mergeCell ref="B276:B277"/>
    <mergeCell ref="C276:C277"/>
    <mergeCell ref="D276:D277"/>
    <mergeCell ref="E276:E277"/>
    <mergeCell ref="F276:F277"/>
    <mergeCell ref="G276:G277"/>
    <mergeCell ref="H276:H277"/>
    <mergeCell ref="I276:I277"/>
    <mergeCell ref="J276:J277"/>
    <mergeCell ref="K276:K277"/>
    <mergeCell ref="L276:L277"/>
    <mergeCell ref="M276:M277"/>
    <mergeCell ref="N276:N277"/>
    <mergeCell ref="O276:O277"/>
    <mergeCell ref="P276:P277"/>
    <mergeCell ref="Q276:Q277"/>
    <mergeCell ref="R276:R277"/>
    <mergeCell ref="S276:S277"/>
    <mergeCell ref="T276:T277"/>
    <mergeCell ref="U276:U277"/>
    <mergeCell ref="V276:V277"/>
    <mergeCell ref="W276:W277"/>
    <mergeCell ref="X276:X277"/>
    <mergeCell ref="Y276:Y277"/>
    <mergeCell ref="Z276:Z277"/>
    <mergeCell ref="AA276:AA277"/>
    <mergeCell ref="AB276:AB277"/>
    <mergeCell ref="AC276:AC277"/>
    <mergeCell ref="AD276:AD277"/>
    <mergeCell ref="AE276:AE277"/>
    <mergeCell ref="AF276:AF277"/>
    <mergeCell ref="AG276:AG277"/>
    <mergeCell ref="B292:B293"/>
    <mergeCell ref="C292:C293"/>
    <mergeCell ref="D292:D293"/>
    <mergeCell ref="E292:E293"/>
    <mergeCell ref="F292:F293"/>
    <mergeCell ref="G292:G293"/>
    <mergeCell ref="H292:H293"/>
    <mergeCell ref="I292:I293"/>
    <mergeCell ref="J292:J293"/>
    <mergeCell ref="K292:K293"/>
    <mergeCell ref="L292:L293"/>
    <mergeCell ref="M292:M293"/>
    <mergeCell ref="N292:N293"/>
    <mergeCell ref="O292:O293"/>
    <mergeCell ref="P292:P293"/>
    <mergeCell ref="Q292:Q293"/>
    <mergeCell ref="R292:R293"/>
    <mergeCell ref="S292:S293"/>
    <mergeCell ref="T292:T293"/>
    <mergeCell ref="U292:U293"/>
    <mergeCell ref="V292:V293"/>
    <mergeCell ref="W292:W293"/>
    <mergeCell ref="X292:X293"/>
    <mergeCell ref="Y292:Y293"/>
    <mergeCell ref="Z292:Z293"/>
    <mergeCell ref="AA292:AA293"/>
    <mergeCell ref="AB292:AB293"/>
    <mergeCell ref="AC292:AC293"/>
    <mergeCell ref="AD292:AD293"/>
    <mergeCell ref="AE292:AE293"/>
    <mergeCell ref="AF292:AF293"/>
    <mergeCell ref="AG292:AG293"/>
    <mergeCell ref="B294:B295"/>
    <mergeCell ref="C294:C295"/>
    <mergeCell ref="D294:D295"/>
    <mergeCell ref="E294:E295"/>
    <mergeCell ref="F294:F295"/>
    <mergeCell ref="G294:G295"/>
    <mergeCell ref="H294:H295"/>
    <mergeCell ref="I294:I295"/>
    <mergeCell ref="J294:J295"/>
    <mergeCell ref="K294:K295"/>
    <mergeCell ref="L294:L295"/>
    <mergeCell ref="M294:M295"/>
    <mergeCell ref="N294:N295"/>
    <mergeCell ref="O294:O295"/>
    <mergeCell ref="P294:P295"/>
    <mergeCell ref="Q294:Q295"/>
    <mergeCell ref="R294:R295"/>
    <mergeCell ref="S294:S295"/>
    <mergeCell ref="T294:T295"/>
    <mergeCell ref="U294:U295"/>
    <mergeCell ref="V294:V295"/>
    <mergeCell ref="W294:W295"/>
    <mergeCell ref="X294:X295"/>
    <mergeCell ref="Y294:Y295"/>
    <mergeCell ref="Z294:Z295"/>
    <mergeCell ref="AA294:AA295"/>
    <mergeCell ref="AB294:AB295"/>
    <mergeCell ref="AC294:AC295"/>
    <mergeCell ref="AD294:AD295"/>
    <mergeCell ref="AE294:AE295"/>
    <mergeCell ref="AF294:AF295"/>
    <mergeCell ref="AG294:AG295"/>
    <mergeCell ref="B296:B297"/>
    <mergeCell ref="C296:C297"/>
    <mergeCell ref="D296:D297"/>
    <mergeCell ref="E296:E297"/>
    <mergeCell ref="F296:F297"/>
    <mergeCell ref="G296:G297"/>
    <mergeCell ref="H296:H297"/>
    <mergeCell ref="I296:I297"/>
    <mergeCell ref="J296:J297"/>
    <mergeCell ref="K296:K297"/>
    <mergeCell ref="L296:L297"/>
    <mergeCell ref="M296:M297"/>
    <mergeCell ref="N296:N297"/>
    <mergeCell ref="O296:O297"/>
    <mergeCell ref="P296:P297"/>
    <mergeCell ref="Q296:Q297"/>
    <mergeCell ref="R296:R297"/>
    <mergeCell ref="S296:S297"/>
    <mergeCell ref="T296:T297"/>
    <mergeCell ref="U296:U297"/>
    <mergeCell ref="V296:V297"/>
    <mergeCell ref="W296:W297"/>
    <mergeCell ref="X296:X297"/>
    <mergeCell ref="Y296:Y297"/>
    <mergeCell ref="Z296:Z297"/>
    <mergeCell ref="AA296:AA297"/>
    <mergeCell ref="AB296:AB297"/>
    <mergeCell ref="AC296:AC297"/>
    <mergeCell ref="AD296:AD297"/>
    <mergeCell ref="AE296:AE297"/>
    <mergeCell ref="AF296:AF297"/>
    <mergeCell ref="AG296:AG297"/>
    <mergeCell ref="B312:B313"/>
    <mergeCell ref="C312:C313"/>
    <mergeCell ref="D312:D313"/>
    <mergeCell ref="E312:E313"/>
    <mergeCell ref="F312:F313"/>
    <mergeCell ref="G312:G313"/>
    <mergeCell ref="H312:H313"/>
    <mergeCell ref="I312:I313"/>
    <mergeCell ref="J312:J313"/>
    <mergeCell ref="K312:K313"/>
    <mergeCell ref="L312:L313"/>
    <mergeCell ref="M312:M313"/>
    <mergeCell ref="N312:N313"/>
    <mergeCell ref="O312:O313"/>
    <mergeCell ref="P312:P313"/>
    <mergeCell ref="Q312:Q313"/>
    <mergeCell ref="R312:R313"/>
    <mergeCell ref="S312:S313"/>
    <mergeCell ref="T312:T313"/>
    <mergeCell ref="U312:U313"/>
    <mergeCell ref="V312:V313"/>
    <mergeCell ref="W312:W313"/>
    <mergeCell ref="X312:X313"/>
    <mergeCell ref="Y312:Y313"/>
    <mergeCell ref="Z312:Z313"/>
    <mergeCell ref="AA312:AA313"/>
    <mergeCell ref="AB312:AB313"/>
    <mergeCell ref="AC312:AC313"/>
    <mergeCell ref="AD312:AD313"/>
    <mergeCell ref="AE312:AE313"/>
    <mergeCell ref="AF312:AF313"/>
    <mergeCell ref="AG312:AG313"/>
    <mergeCell ref="B314:B315"/>
    <mergeCell ref="C314:C315"/>
    <mergeCell ref="D314:D315"/>
    <mergeCell ref="E314:E315"/>
    <mergeCell ref="F314:F315"/>
    <mergeCell ref="G314:G315"/>
    <mergeCell ref="H314:H315"/>
    <mergeCell ref="I314:I315"/>
    <mergeCell ref="J314:J315"/>
    <mergeCell ref="K314:K315"/>
    <mergeCell ref="L314:L315"/>
    <mergeCell ref="M314:M315"/>
    <mergeCell ref="N314:N315"/>
    <mergeCell ref="O314:O315"/>
    <mergeCell ref="P314:P315"/>
    <mergeCell ref="Q314:Q315"/>
    <mergeCell ref="R314:R315"/>
    <mergeCell ref="S314:S315"/>
    <mergeCell ref="T314:T315"/>
    <mergeCell ref="U314:U315"/>
    <mergeCell ref="V314:V315"/>
    <mergeCell ref="W314:W315"/>
    <mergeCell ref="X314:X315"/>
    <mergeCell ref="Y314:Y315"/>
    <mergeCell ref="Z314:Z315"/>
    <mergeCell ref="AA314:AA315"/>
    <mergeCell ref="AB314:AB315"/>
    <mergeCell ref="AC314:AC315"/>
    <mergeCell ref="AD314:AD315"/>
    <mergeCell ref="AE314:AE315"/>
    <mergeCell ref="AF314:AF315"/>
    <mergeCell ref="AG314:AG315"/>
    <mergeCell ref="B316:B317"/>
    <mergeCell ref="C316:C317"/>
    <mergeCell ref="D316:D317"/>
    <mergeCell ref="E316:E317"/>
    <mergeCell ref="F316:F317"/>
    <mergeCell ref="G316:G317"/>
    <mergeCell ref="H316:H317"/>
    <mergeCell ref="I316:I317"/>
    <mergeCell ref="J316:J317"/>
    <mergeCell ref="K316:K317"/>
    <mergeCell ref="L316:L317"/>
    <mergeCell ref="M316:M317"/>
    <mergeCell ref="N316:N317"/>
    <mergeCell ref="O316:O317"/>
    <mergeCell ref="P316:P317"/>
    <mergeCell ref="Q316:Q317"/>
    <mergeCell ref="R316:R317"/>
    <mergeCell ref="S316:S317"/>
    <mergeCell ref="T316:T317"/>
    <mergeCell ref="U316:U317"/>
    <mergeCell ref="V316:V317"/>
    <mergeCell ref="W316:W317"/>
    <mergeCell ref="X316:X317"/>
    <mergeCell ref="Y316:Y317"/>
    <mergeCell ref="Z316:Z317"/>
    <mergeCell ref="AA316:AA317"/>
    <mergeCell ref="AB316:AB317"/>
    <mergeCell ref="AC316:AC317"/>
    <mergeCell ref="AD316:AD317"/>
    <mergeCell ref="AE316:AE317"/>
    <mergeCell ref="AF316:AF317"/>
    <mergeCell ref="AG316:AG317"/>
    <mergeCell ref="B332:B333"/>
    <mergeCell ref="C332:C333"/>
    <mergeCell ref="D332:D333"/>
    <mergeCell ref="E332:E333"/>
    <mergeCell ref="F332:F333"/>
    <mergeCell ref="G332:G333"/>
    <mergeCell ref="H332:H333"/>
    <mergeCell ref="I332:I333"/>
    <mergeCell ref="J332:J333"/>
    <mergeCell ref="K332:K333"/>
    <mergeCell ref="L332:L333"/>
    <mergeCell ref="M332:M333"/>
    <mergeCell ref="N332:N333"/>
    <mergeCell ref="O332:O333"/>
    <mergeCell ref="P332:P333"/>
    <mergeCell ref="Q332:Q333"/>
    <mergeCell ref="R332:R333"/>
    <mergeCell ref="S332:S333"/>
    <mergeCell ref="T332:T333"/>
    <mergeCell ref="U332:U333"/>
    <mergeCell ref="V332:V333"/>
    <mergeCell ref="W332:W333"/>
    <mergeCell ref="X332:X333"/>
    <mergeCell ref="Y332:Y333"/>
    <mergeCell ref="Z332:Z333"/>
    <mergeCell ref="AA332:AA333"/>
    <mergeCell ref="AB332:AB333"/>
    <mergeCell ref="AC332:AC333"/>
    <mergeCell ref="AD332:AD333"/>
    <mergeCell ref="AE332:AE333"/>
    <mergeCell ref="AF332:AF333"/>
    <mergeCell ref="AG332:AG333"/>
    <mergeCell ref="B334:B335"/>
    <mergeCell ref="C334:C335"/>
    <mergeCell ref="D334:D335"/>
    <mergeCell ref="E334:E335"/>
    <mergeCell ref="F334:F335"/>
    <mergeCell ref="G334:G335"/>
    <mergeCell ref="H334:H335"/>
    <mergeCell ref="I334:I335"/>
    <mergeCell ref="J334:J335"/>
    <mergeCell ref="K334:K335"/>
    <mergeCell ref="L334:L335"/>
    <mergeCell ref="M334:M335"/>
    <mergeCell ref="N334:N335"/>
    <mergeCell ref="O334:O335"/>
    <mergeCell ref="P334:P335"/>
    <mergeCell ref="Q334:Q335"/>
    <mergeCell ref="R334:R335"/>
    <mergeCell ref="S334:S335"/>
    <mergeCell ref="T334:T335"/>
    <mergeCell ref="U334:U335"/>
    <mergeCell ref="V334:V335"/>
    <mergeCell ref="W334:W335"/>
    <mergeCell ref="X334:X335"/>
    <mergeCell ref="Y334:Y335"/>
    <mergeCell ref="Z334:Z335"/>
    <mergeCell ref="AA334:AA335"/>
    <mergeCell ref="AB334:AB335"/>
    <mergeCell ref="AC334:AC335"/>
    <mergeCell ref="AD334:AD335"/>
    <mergeCell ref="AE334:AE335"/>
    <mergeCell ref="AF334:AF335"/>
    <mergeCell ref="AG334:AG335"/>
    <mergeCell ref="B336:B337"/>
    <mergeCell ref="C336:C337"/>
    <mergeCell ref="D336:D337"/>
    <mergeCell ref="E336:E337"/>
    <mergeCell ref="F336:F337"/>
    <mergeCell ref="G336:G337"/>
    <mergeCell ref="H336:H337"/>
    <mergeCell ref="I336:I337"/>
    <mergeCell ref="J336:J337"/>
    <mergeCell ref="K336:K337"/>
    <mergeCell ref="L336:L337"/>
    <mergeCell ref="M336:M337"/>
    <mergeCell ref="N336:N337"/>
    <mergeCell ref="O336:O337"/>
    <mergeCell ref="P336:P337"/>
    <mergeCell ref="Q336:Q337"/>
    <mergeCell ref="R336:R337"/>
    <mergeCell ref="S336:S337"/>
    <mergeCell ref="T336:T337"/>
    <mergeCell ref="U336:U337"/>
    <mergeCell ref="V336:V337"/>
    <mergeCell ref="W336:W337"/>
    <mergeCell ref="X336:X337"/>
    <mergeCell ref="Y336:Y337"/>
    <mergeCell ref="Z336:Z337"/>
    <mergeCell ref="AA336:AA337"/>
    <mergeCell ref="AB336:AB337"/>
    <mergeCell ref="AC336:AC337"/>
    <mergeCell ref="AD336:AD337"/>
    <mergeCell ref="AE336:AE337"/>
    <mergeCell ref="AF336:AF337"/>
    <mergeCell ref="AG336:AG337"/>
    <mergeCell ref="B352:B353"/>
    <mergeCell ref="C352:C353"/>
    <mergeCell ref="D352:D353"/>
    <mergeCell ref="E352:E353"/>
    <mergeCell ref="F352:F353"/>
    <mergeCell ref="G352:G353"/>
    <mergeCell ref="H352:H353"/>
    <mergeCell ref="I352:I353"/>
    <mergeCell ref="J352:J353"/>
    <mergeCell ref="K352:K353"/>
    <mergeCell ref="L352:L353"/>
    <mergeCell ref="M352:M353"/>
    <mergeCell ref="N352:N353"/>
    <mergeCell ref="O352:O353"/>
    <mergeCell ref="P352:P353"/>
    <mergeCell ref="Q352:Q353"/>
    <mergeCell ref="R352:R353"/>
    <mergeCell ref="S352:S353"/>
    <mergeCell ref="T352:T353"/>
    <mergeCell ref="U352:U353"/>
    <mergeCell ref="V352:V353"/>
    <mergeCell ref="W352:W353"/>
    <mergeCell ref="X352:X353"/>
    <mergeCell ref="Y352:Y353"/>
    <mergeCell ref="Z352:Z353"/>
    <mergeCell ref="AA352:AA353"/>
    <mergeCell ref="AB352:AB353"/>
    <mergeCell ref="AC352:AC353"/>
    <mergeCell ref="AD352:AD353"/>
    <mergeCell ref="AE352:AE353"/>
    <mergeCell ref="AF352:AF353"/>
    <mergeCell ref="AG352:AG353"/>
    <mergeCell ref="B354:B355"/>
    <mergeCell ref="C354:C355"/>
    <mergeCell ref="D354:D355"/>
    <mergeCell ref="E354:E355"/>
    <mergeCell ref="F354:F355"/>
    <mergeCell ref="G354:G355"/>
    <mergeCell ref="H354:H355"/>
    <mergeCell ref="I354:I355"/>
    <mergeCell ref="J354:J355"/>
    <mergeCell ref="K354:K355"/>
    <mergeCell ref="L354:L355"/>
    <mergeCell ref="M354:M355"/>
    <mergeCell ref="N354:N355"/>
    <mergeCell ref="O354:O355"/>
    <mergeCell ref="P354:P355"/>
    <mergeCell ref="Q354:Q355"/>
    <mergeCell ref="R354:R355"/>
    <mergeCell ref="S354:S355"/>
    <mergeCell ref="T354:T355"/>
    <mergeCell ref="U354:U355"/>
    <mergeCell ref="V354:V355"/>
    <mergeCell ref="W354:W355"/>
    <mergeCell ref="X354:X355"/>
    <mergeCell ref="Y354:Y355"/>
    <mergeCell ref="Z354:Z355"/>
    <mergeCell ref="AA354:AA355"/>
    <mergeCell ref="AB354:AB355"/>
    <mergeCell ref="AC354:AC355"/>
    <mergeCell ref="AD354:AD355"/>
    <mergeCell ref="AE354:AE355"/>
    <mergeCell ref="AF354:AF355"/>
    <mergeCell ref="AG354:AG355"/>
    <mergeCell ref="B356:B357"/>
    <mergeCell ref="C356:C357"/>
    <mergeCell ref="D356:D357"/>
    <mergeCell ref="E356:E357"/>
    <mergeCell ref="F356:F357"/>
    <mergeCell ref="G356:G357"/>
    <mergeCell ref="H356:H357"/>
    <mergeCell ref="I356:I357"/>
    <mergeCell ref="J356:J357"/>
    <mergeCell ref="K356:K357"/>
    <mergeCell ref="L356:L357"/>
    <mergeCell ref="M356:M357"/>
    <mergeCell ref="N356:N357"/>
    <mergeCell ref="O356:O357"/>
    <mergeCell ref="P356:P357"/>
    <mergeCell ref="Q356:Q357"/>
    <mergeCell ref="R356:R357"/>
    <mergeCell ref="S356:S357"/>
    <mergeCell ref="T356:T357"/>
    <mergeCell ref="U356:U357"/>
    <mergeCell ref="V356:V357"/>
    <mergeCell ref="W356:W357"/>
    <mergeCell ref="X356:X357"/>
    <mergeCell ref="Y356:Y357"/>
    <mergeCell ref="Z356:Z357"/>
    <mergeCell ref="AA356:AA357"/>
    <mergeCell ref="AB356:AB357"/>
    <mergeCell ref="AC356:AC357"/>
    <mergeCell ref="AD356:AD357"/>
    <mergeCell ref="AE356:AE357"/>
    <mergeCell ref="AF356:AF357"/>
    <mergeCell ref="AG356:AG357"/>
    <mergeCell ref="B372:B373"/>
    <mergeCell ref="C372:C373"/>
    <mergeCell ref="D372:D373"/>
    <mergeCell ref="E372:E373"/>
    <mergeCell ref="F372:F373"/>
    <mergeCell ref="G372:G373"/>
    <mergeCell ref="H372:H373"/>
    <mergeCell ref="I372:I373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R372:R373"/>
    <mergeCell ref="S372:S373"/>
    <mergeCell ref="T372:T373"/>
    <mergeCell ref="U372:U373"/>
    <mergeCell ref="V372:V373"/>
    <mergeCell ref="W372:W373"/>
    <mergeCell ref="X372:X373"/>
    <mergeCell ref="Y372:Y373"/>
    <mergeCell ref="Z372:Z373"/>
    <mergeCell ref="AA372:AA373"/>
    <mergeCell ref="AB372:AB373"/>
    <mergeCell ref="AC372:AC373"/>
    <mergeCell ref="AD372:AD373"/>
    <mergeCell ref="AE372:AE373"/>
    <mergeCell ref="AF372:AF373"/>
    <mergeCell ref="AG372:AG373"/>
    <mergeCell ref="B374:B375"/>
    <mergeCell ref="C374:C375"/>
    <mergeCell ref="D374:D375"/>
    <mergeCell ref="E374:E375"/>
    <mergeCell ref="F374:F375"/>
    <mergeCell ref="G374:G375"/>
    <mergeCell ref="H374:H375"/>
    <mergeCell ref="I374:I375"/>
    <mergeCell ref="J374:J375"/>
    <mergeCell ref="K374:K375"/>
    <mergeCell ref="L374:L375"/>
    <mergeCell ref="M374:M375"/>
    <mergeCell ref="N374:N375"/>
    <mergeCell ref="O374:O375"/>
    <mergeCell ref="P374:P375"/>
    <mergeCell ref="Q374:Q375"/>
    <mergeCell ref="R374:R375"/>
    <mergeCell ref="S374:S375"/>
    <mergeCell ref="T374:T375"/>
    <mergeCell ref="U374:U375"/>
    <mergeCell ref="V374:V375"/>
    <mergeCell ref="W374:W375"/>
    <mergeCell ref="X374:X375"/>
    <mergeCell ref="Y374:Y375"/>
    <mergeCell ref="Z374:Z375"/>
    <mergeCell ref="AA374:AA375"/>
    <mergeCell ref="AB374:AB375"/>
    <mergeCell ref="AC374:AC375"/>
    <mergeCell ref="AD374:AD375"/>
    <mergeCell ref="AE374:AE375"/>
    <mergeCell ref="AF374:AF375"/>
    <mergeCell ref="AG374:AG375"/>
    <mergeCell ref="B376:B377"/>
    <mergeCell ref="C376:C377"/>
    <mergeCell ref="D376:D377"/>
    <mergeCell ref="E376:E377"/>
    <mergeCell ref="F376:F377"/>
    <mergeCell ref="G376:G377"/>
    <mergeCell ref="H376:H377"/>
    <mergeCell ref="I376:I377"/>
    <mergeCell ref="J376:J377"/>
    <mergeCell ref="K376:K377"/>
    <mergeCell ref="L376:L377"/>
    <mergeCell ref="M376:M377"/>
    <mergeCell ref="N376:N377"/>
    <mergeCell ref="O376:O377"/>
    <mergeCell ref="P376:P377"/>
    <mergeCell ref="Q376:Q377"/>
    <mergeCell ref="R376:R377"/>
    <mergeCell ref="S376:S377"/>
    <mergeCell ref="T376:T377"/>
    <mergeCell ref="U376:U377"/>
    <mergeCell ref="V376:V377"/>
    <mergeCell ref="W376:W377"/>
    <mergeCell ref="X376:X377"/>
    <mergeCell ref="Y376:Y377"/>
    <mergeCell ref="Z376:Z377"/>
    <mergeCell ref="AA376:AA377"/>
    <mergeCell ref="AB376:AB377"/>
    <mergeCell ref="AC376:AC377"/>
    <mergeCell ref="AD376:AD377"/>
    <mergeCell ref="AE376:AE377"/>
    <mergeCell ref="AF376:AF377"/>
    <mergeCell ref="AG376:AG377"/>
    <mergeCell ref="B392:B393"/>
    <mergeCell ref="C392:C393"/>
    <mergeCell ref="D392:D393"/>
    <mergeCell ref="E392:E393"/>
    <mergeCell ref="F392:F393"/>
    <mergeCell ref="G392:G393"/>
    <mergeCell ref="H392:H393"/>
    <mergeCell ref="I392:I393"/>
    <mergeCell ref="J392:J393"/>
    <mergeCell ref="K392:K393"/>
    <mergeCell ref="L392:L393"/>
    <mergeCell ref="M392:M393"/>
    <mergeCell ref="N392:N393"/>
    <mergeCell ref="O392:O393"/>
    <mergeCell ref="P392:P393"/>
    <mergeCell ref="Q392:Q393"/>
    <mergeCell ref="R392:R393"/>
    <mergeCell ref="S392:S393"/>
    <mergeCell ref="T392:T393"/>
    <mergeCell ref="U392:U393"/>
    <mergeCell ref="V392:V393"/>
    <mergeCell ref="W392:W393"/>
    <mergeCell ref="X392:X393"/>
    <mergeCell ref="Y392:Y393"/>
    <mergeCell ref="Z392:Z393"/>
    <mergeCell ref="AA392:AA393"/>
    <mergeCell ref="AB392:AB393"/>
    <mergeCell ref="AC392:AC393"/>
    <mergeCell ref="AD392:AD393"/>
    <mergeCell ref="AE392:AE393"/>
    <mergeCell ref="AF392:AF393"/>
    <mergeCell ref="AG392:AG393"/>
    <mergeCell ref="B394:B395"/>
    <mergeCell ref="C394:C395"/>
    <mergeCell ref="D394:D395"/>
    <mergeCell ref="E394:E395"/>
    <mergeCell ref="F394:F395"/>
    <mergeCell ref="G394:G395"/>
    <mergeCell ref="H394:H395"/>
    <mergeCell ref="I394:I395"/>
    <mergeCell ref="J394:J395"/>
    <mergeCell ref="K394:K395"/>
    <mergeCell ref="L394:L395"/>
    <mergeCell ref="M394:M395"/>
    <mergeCell ref="N394:N395"/>
    <mergeCell ref="O394:O395"/>
    <mergeCell ref="P394:P395"/>
    <mergeCell ref="Q394:Q395"/>
    <mergeCell ref="R394:R395"/>
    <mergeCell ref="S394:S395"/>
    <mergeCell ref="T394:T395"/>
    <mergeCell ref="U394:U395"/>
    <mergeCell ref="V394:V395"/>
    <mergeCell ref="W394:W395"/>
    <mergeCell ref="X394:X395"/>
    <mergeCell ref="Y394:Y395"/>
    <mergeCell ref="Z394:Z395"/>
    <mergeCell ref="AA394:AA395"/>
    <mergeCell ref="AB394:AB395"/>
    <mergeCell ref="AC394:AC395"/>
    <mergeCell ref="AD394:AD395"/>
    <mergeCell ref="AE394:AE395"/>
    <mergeCell ref="AF394:AF395"/>
    <mergeCell ref="AG394:AG395"/>
    <mergeCell ref="B396:B397"/>
    <mergeCell ref="C396:C397"/>
    <mergeCell ref="D396:D397"/>
    <mergeCell ref="E396:E397"/>
    <mergeCell ref="F396:F397"/>
    <mergeCell ref="G396:G397"/>
    <mergeCell ref="H396:H397"/>
    <mergeCell ref="I396:I397"/>
    <mergeCell ref="J396:J397"/>
    <mergeCell ref="K396:K397"/>
    <mergeCell ref="L396:L397"/>
    <mergeCell ref="M396:M397"/>
    <mergeCell ref="N396:N397"/>
    <mergeCell ref="O396:O397"/>
    <mergeCell ref="P396:P397"/>
    <mergeCell ref="Q396:Q397"/>
    <mergeCell ref="R396:R397"/>
    <mergeCell ref="S396:S397"/>
    <mergeCell ref="T396:T397"/>
    <mergeCell ref="U396:U397"/>
    <mergeCell ref="V396:V397"/>
    <mergeCell ref="W396:W397"/>
    <mergeCell ref="X396:X397"/>
    <mergeCell ref="Y396:Y397"/>
    <mergeCell ref="Z396:Z397"/>
    <mergeCell ref="AA396:AA397"/>
    <mergeCell ref="AB396:AB397"/>
    <mergeCell ref="AC396:AC397"/>
    <mergeCell ref="AD396:AD397"/>
    <mergeCell ref="AE396:AE397"/>
    <mergeCell ref="AF396:AF397"/>
    <mergeCell ref="AG396:AG397"/>
    <mergeCell ref="B412:B413"/>
    <mergeCell ref="C412:C413"/>
    <mergeCell ref="D412:D413"/>
    <mergeCell ref="E412:E413"/>
    <mergeCell ref="F412:F413"/>
    <mergeCell ref="G412:G413"/>
    <mergeCell ref="H412:H413"/>
    <mergeCell ref="I412:I413"/>
    <mergeCell ref="J412:J413"/>
    <mergeCell ref="K412:K413"/>
    <mergeCell ref="L412:L413"/>
    <mergeCell ref="M412:M413"/>
    <mergeCell ref="N412:N413"/>
    <mergeCell ref="O412:O413"/>
    <mergeCell ref="P412:P413"/>
    <mergeCell ref="Q412:Q413"/>
    <mergeCell ref="R412:R413"/>
    <mergeCell ref="S412:S413"/>
    <mergeCell ref="T412:T413"/>
    <mergeCell ref="U412:U413"/>
    <mergeCell ref="V412:V413"/>
    <mergeCell ref="W412:W413"/>
    <mergeCell ref="X412:X413"/>
    <mergeCell ref="Y412:Y413"/>
    <mergeCell ref="Z412:Z413"/>
    <mergeCell ref="AA412:AA413"/>
    <mergeCell ref="AB412:AB413"/>
    <mergeCell ref="AC412:AC413"/>
    <mergeCell ref="AD412:AD413"/>
    <mergeCell ref="AE412:AE413"/>
    <mergeCell ref="AF412:AF413"/>
    <mergeCell ref="AG412:AG413"/>
    <mergeCell ref="B414:B415"/>
    <mergeCell ref="C414:C415"/>
    <mergeCell ref="D414:D415"/>
    <mergeCell ref="E414:E415"/>
    <mergeCell ref="F414:F415"/>
    <mergeCell ref="G414:G415"/>
    <mergeCell ref="H414:H415"/>
    <mergeCell ref="I414:I415"/>
    <mergeCell ref="J414:J415"/>
    <mergeCell ref="K414:K415"/>
    <mergeCell ref="L414:L415"/>
    <mergeCell ref="M414:M415"/>
    <mergeCell ref="N414:N415"/>
    <mergeCell ref="O414:O415"/>
    <mergeCell ref="P414:P415"/>
    <mergeCell ref="Q414:Q415"/>
    <mergeCell ref="R414:R415"/>
    <mergeCell ref="S414:S415"/>
    <mergeCell ref="T414:T415"/>
    <mergeCell ref="U414:U415"/>
    <mergeCell ref="V414:V415"/>
    <mergeCell ref="W414:W415"/>
    <mergeCell ref="X414:X415"/>
    <mergeCell ref="Y414:Y415"/>
    <mergeCell ref="Z414:Z415"/>
    <mergeCell ref="AA414:AA415"/>
    <mergeCell ref="AB414:AB415"/>
    <mergeCell ref="AC414:AC415"/>
    <mergeCell ref="AD414:AD415"/>
    <mergeCell ref="AE414:AE415"/>
    <mergeCell ref="AF414:AF415"/>
    <mergeCell ref="AG414:AG415"/>
    <mergeCell ref="B416:B417"/>
    <mergeCell ref="C416:C417"/>
    <mergeCell ref="D416:D417"/>
    <mergeCell ref="E416:E417"/>
    <mergeCell ref="F416:F417"/>
    <mergeCell ref="G416:G417"/>
    <mergeCell ref="H416:H417"/>
    <mergeCell ref="I416:I417"/>
    <mergeCell ref="J416:J417"/>
    <mergeCell ref="K416:K417"/>
    <mergeCell ref="L416:L417"/>
    <mergeCell ref="M416:M417"/>
    <mergeCell ref="N416:N417"/>
    <mergeCell ref="O416:O417"/>
    <mergeCell ref="P416:P417"/>
    <mergeCell ref="Q416:Q417"/>
    <mergeCell ref="R416:R417"/>
    <mergeCell ref="S416:S417"/>
    <mergeCell ref="T416:T417"/>
    <mergeCell ref="U416:U417"/>
    <mergeCell ref="V416:V417"/>
    <mergeCell ref="W416:W417"/>
    <mergeCell ref="X416:X417"/>
    <mergeCell ref="Y416:Y417"/>
    <mergeCell ref="Z416:Z417"/>
    <mergeCell ref="AA416:AA417"/>
    <mergeCell ref="AB416:AB417"/>
    <mergeCell ref="AC416:AC417"/>
    <mergeCell ref="AD416:AD417"/>
    <mergeCell ref="AE416:AE417"/>
    <mergeCell ref="AF416:AF417"/>
    <mergeCell ref="AG416:AG417"/>
  </mergeCells>
  <phoneticPr fontId="2"/>
  <conditionalFormatting sqref="N114:O117">
    <cfRule type="cellIs" dxfId="1202" priority="2" operator="equal">
      <formula>"休"</formula>
    </cfRule>
    <cfRule type="cellIs" dxfId="1201" priority="1" operator="equal">
      <formula>"雨"</formula>
    </cfRule>
  </conditionalFormatting>
  <conditionalFormatting sqref="G114:H117">
    <cfRule type="cellIs" dxfId="1200" priority="4" operator="equal">
      <formula>"休"</formula>
    </cfRule>
    <cfRule type="cellIs" dxfId="1199" priority="3" operator="equal">
      <formula>"雨"</formula>
    </cfRule>
  </conditionalFormatting>
  <conditionalFormatting sqref="AD94:AE97">
    <cfRule type="cellIs" dxfId="1198" priority="6" operator="equal">
      <formula>"休"</formula>
    </cfRule>
    <cfRule type="cellIs" dxfId="1197" priority="5" operator="equal">
      <formula>"雨"</formula>
    </cfRule>
  </conditionalFormatting>
  <conditionalFormatting sqref="W94:X97">
    <cfRule type="cellIs" dxfId="1196" priority="8" operator="equal">
      <formula>"休"</formula>
    </cfRule>
    <cfRule type="cellIs" dxfId="1195" priority="7" operator="equal">
      <formula>"雨"</formula>
    </cfRule>
  </conditionalFormatting>
  <conditionalFormatting sqref="P94:Q97">
    <cfRule type="cellIs" dxfId="1194" priority="10" operator="equal">
      <formula>"休"</formula>
    </cfRule>
    <cfRule type="cellIs" dxfId="1193" priority="9" operator="equal">
      <formula>"雨"</formula>
    </cfRule>
  </conditionalFormatting>
  <conditionalFormatting sqref="I94:J97">
    <cfRule type="cellIs" dxfId="1192" priority="12" operator="equal">
      <formula>"休"</formula>
    </cfRule>
    <cfRule type="cellIs" dxfId="1191" priority="11" operator="equal">
      <formula>"雨"</formula>
    </cfRule>
  </conditionalFormatting>
  <conditionalFormatting sqref="Z74:AA77">
    <cfRule type="cellIs" dxfId="1190" priority="14" operator="equal">
      <formula>"休"</formula>
    </cfRule>
    <cfRule type="cellIs" dxfId="1189" priority="13" operator="equal">
      <formula>"雨"</formula>
    </cfRule>
  </conditionalFormatting>
  <conditionalFormatting sqref="S74:T77">
    <cfRule type="cellIs" dxfId="1188" priority="16" operator="equal">
      <formula>"休"</formula>
    </cfRule>
    <cfRule type="cellIs" dxfId="1187" priority="15" operator="equal">
      <formula>"雨"</formula>
    </cfRule>
  </conditionalFormatting>
  <conditionalFormatting sqref="L74:M77">
    <cfRule type="cellIs" dxfId="1186" priority="18" operator="equal">
      <formula>"休"</formula>
    </cfRule>
    <cfRule type="cellIs" dxfId="1185" priority="17" operator="equal">
      <formula>"雨"</formula>
    </cfRule>
  </conditionalFormatting>
  <conditionalFormatting sqref="E74:F77">
    <cfRule type="cellIs" dxfId="1184" priority="20" operator="equal">
      <formula>"休"</formula>
    </cfRule>
    <cfRule type="cellIs" dxfId="1183" priority="19" operator="equal">
      <formula>"雨"</formula>
    </cfRule>
  </conditionalFormatting>
  <conditionalFormatting sqref="AB54:AC57">
    <cfRule type="cellIs" dxfId="1182" priority="22" operator="equal">
      <formula>"休"</formula>
    </cfRule>
    <cfRule type="cellIs" dxfId="1181" priority="21" operator="equal">
      <formula>"雨"</formula>
    </cfRule>
  </conditionalFormatting>
  <conditionalFormatting sqref="U54:V57">
    <cfRule type="cellIs" dxfId="1180" priority="24" operator="equal">
      <formula>"休"</formula>
    </cfRule>
    <cfRule type="cellIs" dxfId="1179" priority="23" operator="equal">
      <formula>"雨"</formula>
    </cfRule>
  </conditionalFormatting>
  <conditionalFormatting sqref="N54:O57">
    <cfRule type="cellIs" dxfId="1178" priority="26" operator="equal">
      <formula>"休"</formula>
    </cfRule>
    <cfRule type="cellIs" dxfId="1177" priority="25" operator="equal">
      <formula>"雨"</formula>
    </cfRule>
  </conditionalFormatting>
  <conditionalFormatting sqref="G54:H57">
    <cfRule type="cellIs" dxfId="1176" priority="28" operator="equal">
      <formula>"休"</formula>
    </cfRule>
    <cfRule type="cellIs" dxfId="1175" priority="27" operator="equal">
      <formula>"雨"</formula>
    </cfRule>
  </conditionalFormatting>
  <conditionalFormatting sqref="AE34:AF37">
    <cfRule type="cellIs" dxfId="1174" priority="30" operator="equal">
      <formula>"休"</formula>
    </cfRule>
    <cfRule type="cellIs" dxfId="1173" priority="29" operator="equal">
      <formula>"雨"</formula>
    </cfRule>
  </conditionalFormatting>
  <conditionalFormatting sqref="X34:Y37">
    <cfRule type="cellIs" dxfId="1172" priority="32" operator="equal">
      <formula>"休"</formula>
    </cfRule>
    <cfRule type="cellIs" dxfId="1171" priority="31" operator="equal">
      <formula>"雨"</formula>
    </cfRule>
  </conditionalFormatting>
  <conditionalFormatting sqref="Q34:R37">
    <cfRule type="cellIs" dxfId="1170" priority="34" operator="equal">
      <formula>"休"</formula>
    </cfRule>
    <cfRule type="cellIs" dxfId="1169" priority="33" operator="equal">
      <formula>"雨"</formula>
    </cfRule>
  </conditionalFormatting>
  <conditionalFormatting sqref="J34:K37">
    <cfRule type="cellIs" dxfId="1168" priority="36" operator="equal">
      <formula>"休"</formula>
    </cfRule>
    <cfRule type="cellIs" dxfId="1167" priority="35" operator="equal">
      <formula>"雨"</formula>
    </cfRule>
  </conditionalFormatting>
  <conditionalFormatting sqref="C10:AG10">
    <cfRule type="expression" dxfId="1166" priority="99">
      <formula>OR(C10=0,C10=C10-DAY(C10)-WEEKDAY(C10-DAY(C10)-5,3)+7*2)</formula>
    </cfRule>
    <cfRule type="expression" dxfId="1165" priority="76">
      <formula>OR(C10=0,C10=C10-DAY(C10)-WEEKDAY(C10-DAY(C10)-6,3)+7*4)</formula>
    </cfRule>
    <cfRule type="expression" dxfId="1164" priority="244">
      <formula>OR(C10=0,C10=C10-DAY(C10)-WEEKDAY(C10-DAY(C10)-5,3)+7*4)</formula>
    </cfRule>
    <cfRule type="expression" dxfId="1163" priority="77">
      <formula>OR(C10=0,C10=C10-DAY(C10)-WEEKDAY(C10-DAY(C10)-6,3)+7*2)</formula>
    </cfRule>
  </conditionalFormatting>
  <conditionalFormatting sqref="C10:AG11">
    <cfRule type="expression" dxfId="1162" priority="289">
      <formula>WEEKDAY(C$10)=1</formula>
    </cfRule>
    <cfRule type="expression" dxfId="1161" priority="288">
      <formula>WEEKDAY(C$10)=7</formula>
    </cfRule>
  </conditionalFormatting>
  <conditionalFormatting sqref="C12:AG13">
    <cfRule type="cellIs" dxfId="1160" priority="245" operator="equal">
      <formula>"中止,夏休,冬休"</formula>
    </cfRule>
  </conditionalFormatting>
  <conditionalFormatting sqref="C14:AG17">
    <cfRule type="cellIs" dxfId="1159" priority="165" operator="equal">
      <formula>"休"</formula>
    </cfRule>
    <cfRule type="cellIs" dxfId="1158" priority="164" operator="equal">
      <formula>"雨"</formula>
    </cfRule>
  </conditionalFormatting>
  <conditionalFormatting sqref="C30:AG30">
    <cfRule type="expression" dxfId="1157" priority="246">
      <formula>OR(C30=0,C30=C30-DAY(C30)-WEEKDAY(C30-DAY(C30)-5,3)+7*4)</formula>
    </cfRule>
    <cfRule type="expression" dxfId="1156" priority="98">
      <formula>OR(C30=0,C30=C30-DAY(C30)-WEEKDAY(C30-DAY(C30)-5,3)+7*2)</formula>
    </cfRule>
    <cfRule type="expression" dxfId="1155" priority="75">
      <formula>OR(C30=0,C30=C30-DAY(C30)-WEEKDAY(C30-DAY(C30)-6,3)+7*4)</formula>
    </cfRule>
    <cfRule type="expression" dxfId="1154" priority="78">
      <formula>OR(C30=0,C30=C30-DAY(C30)-WEEKDAY(C30-DAY(C30)-6,3)+7*2)</formula>
    </cfRule>
  </conditionalFormatting>
  <conditionalFormatting sqref="C30:AG31">
    <cfRule type="expression" dxfId="1153" priority="287">
      <formula>WEEKDAY(C$30)=1</formula>
    </cfRule>
    <cfRule type="expression" dxfId="1152" priority="286">
      <formula>WEEKDAY(C$30)=7</formula>
    </cfRule>
  </conditionalFormatting>
  <conditionalFormatting sqref="C32:AG33">
    <cfRule type="cellIs" dxfId="1151" priority="243" operator="equal">
      <formula>"中止,夏休,冬休"</formula>
    </cfRule>
  </conditionalFormatting>
  <conditionalFormatting sqref="AG34:AG37 Z34:AD37 S34:W37 L34:P37 C34:I37">
    <cfRule type="cellIs" dxfId="1150" priority="166" operator="equal">
      <formula>"雨"</formula>
    </cfRule>
    <cfRule type="cellIs" dxfId="1149" priority="167" operator="equal">
      <formula>"休"</formula>
    </cfRule>
  </conditionalFormatting>
  <conditionalFormatting sqref="C50:AG50">
    <cfRule type="expression" dxfId="1148" priority="97">
      <formula>OR(C50=0,C50=C50-DAY(C50)-WEEKDAY(C50-DAY(C50)-5,3)+7*2)</formula>
    </cfRule>
    <cfRule type="expression" dxfId="1147" priority="247">
      <formula>OR(C50=0,C50=C50-DAY(C50)-WEEKDAY(C50-DAY(C50)-5,3)+7*4)</formula>
    </cfRule>
    <cfRule type="expression" dxfId="1146" priority="73">
      <formula>OR(C50=0,C50=C50-DAY(C50)-WEEKDAY(C50-DAY(C50)-6,3)+7*4)</formula>
    </cfRule>
    <cfRule type="expression" dxfId="1145" priority="74">
      <formula>OR(C50=0,C50=C50-DAY(C50)-WEEKDAY(C50-DAY(C50)-6,3)+7*2)</formula>
    </cfRule>
  </conditionalFormatting>
  <conditionalFormatting sqref="C50:AG51">
    <cfRule type="expression" dxfId="1144" priority="284">
      <formula>WEEKDAY(C$50)=7</formula>
    </cfRule>
    <cfRule type="expression" dxfId="1143" priority="285">
      <formula>WEEKDAY(C$50)=1</formula>
    </cfRule>
  </conditionalFormatting>
  <conditionalFormatting sqref="C52:AG53">
    <cfRule type="cellIs" dxfId="1142" priority="242" operator="equal">
      <formula>"中止,夏休,冬休"</formula>
    </cfRule>
  </conditionalFormatting>
  <conditionalFormatting sqref="AD54:AG57 W54:AA57 P54:T57 I54:M57 C54:F57">
    <cfRule type="cellIs" dxfId="1141" priority="169" operator="equal">
      <formula>"休"</formula>
    </cfRule>
    <cfRule type="cellIs" dxfId="1140" priority="168" operator="equal">
      <formula>"雨"</formula>
    </cfRule>
  </conditionalFormatting>
  <conditionalFormatting sqref="C70:AG70">
    <cfRule type="expression" dxfId="1139" priority="96">
      <formula>OR(C70=0,C70=C70-DAY(C70)-WEEKDAY(C70-DAY(C70)-5,3)+7*2)</formula>
    </cfRule>
    <cfRule type="expression" dxfId="1138" priority="72">
      <formula>OR(C70=0,C70=C70-DAY(C70)-WEEKDAY(C70-DAY(C70)-6,3)+7*2)</formula>
    </cfRule>
    <cfRule type="expression" dxfId="1137" priority="240">
      <formula>OR(C70=0,C70=C70-DAY(C70)-WEEKDAY(C70-DAY(C70)-5,3)+7*4)</formula>
    </cfRule>
    <cfRule type="expression" dxfId="1136" priority="71">
      <formula>OR(C70=0,C70=C70-DAY(C70)-WEEKDAY(C70-DAY(C70)-6,3)+7*4)</formula>
    </cfRule>
  </conditionalFormatting>
  <conditionalFormatting sqref="C70:AG71">
    <cfRule type="expression" dxfId="1135" priority="282">
      <formula>WEEKDAY(C$70)=7</formula>
    </cfRule>
    <cfRule type="expression" dxfId="1134" priority="283">
      <formula>WEEKDAY(C$70)=1</formula>
    </cfRule>
  </conditionalFormatting>
  <conditionalFormatting sqref="C72:AG73">
    <cfRule type="cellIs" dxfId="1133" priority="241" operator="equal">
      <formula>"中止,夏休,冬休"</formula>
    </cfRule>
  </conditionalFormatting>
  <conditionalFormatting sqref="AB74:AG77 U74:Y77 N74:R77 G74:K77 C74:D77">
    <cfRule type="cellIs" dxfId="1132" priority="171" operator="equal">
      <formula>"休"</formula>
    </cfRule>
    <cfRule type="cellIs" dxfId="1131" priority="170" operator="equal">
      <formula>"雨"</formula>
    </cfRule>
  </conditionalFormatting>
  <conditionalFormatting sqref="C90:AG90">
    <cfRule type="expression" dxfId="1130" priority="238">
      <formula>OR(C90=0,C90=C90-DAY(C90)-WEEKDAY(C90-DAY(C90)-5,3)+7*4)</formula>
    </cfRule>
    <cfRule type="expression" dxfId="1129" priority="69">
      <formula>OR(C90=0,C90=C90-DAY(C90)-WEEKDAY(C90-DAY(C90)-6,3)+7*4)</formula>
    </cfRule>
    <cfRule type="expression" dxfId="1128" priority="70">
      <formula>OR(C90=0,C90=C90-DAY(C90)-WEEKDAY(C90-DAY(C90)-6,3)+7*2)</formula>
    </cfRule>
    <cfRule type="expression" dxfId="1127" priority="95">
      <formula>OR(C90=0,C90=C90-DAY(C90)-WEEKDAY(C90-DAY(C90)-5,3)+7*2)</formula>
    </cfRule>
  </conditionalFormatting>
  <conditionalFormatting sqref="C90:AG91">
    <cfRule type="expression" dxfId="1126" priority="281">
      <formula>WEEKDAY(C$90)=1</formula>
    </cfRule>
    <cfRule type="expression" dxfId="1125" priority="280">
      <formula>WEEKDAY(C$90)=7</formula>
    </cfRule>
  </conditionalFormatting>
  <conditionalFormatting sqref="C92:AG93">
    <cfRule type="cellIs" dxfId="1124" priority="239" operator="equal">
      <formula>"中止,夏休,冬休"</formula>
    </cfRule>
  </conditionalFormatting>
  <conditionalFormatting sqref="AF94:AG97 Y94:AC97 R94:V97 K94:O97 C94:H97">
    <cfRule type="cellIs" dxfId="1123" priority="173" operator="equal">
      <formula>"休"</formula>
    </cfRule>
    <cfRule type="cellIs" dxfId="1122" priority="172" operator="equal">
      <formula>"雨"</formula>
    </cfRule>
  </conditionalFormatting>
  <conditionalFormatting sqref="C110:AG110">
    <cfRule type="expression" dxfId="1121" priority="94">
      <formula>OR(C110=0,C110=C110-DAY(C110)-WEEKDAY(C110-DAY(C110)-5,3)+7*2)</formula>
    </cfRule>
    <cfRule type="expression" dxfId="1120" priority="67">
      <formula>OR(C110=0,C110=C110-DAY(C110)-WEEKDAY(C110-DAY(C110)-6,3)+7*4)</formula>
    </cfRule>
    <cfRule type="expression" dxfId="1119" priority="68">
      <formula>OR(C110=0,C110=C110-DAY(C110)-WEEKDAY(C110-DAY(C110)-6,3)+7*2)</formula>
    </cfRule>
    <cfRule type="expression" dxfId="1118" priority="236">
      <formula>OR(C110=0,C110=C110-DAY(C110)-WEEKDAY(C110-DAY(C110)-5,3)+7*4)</formula>
    </cfRule>
  </conditionalFormatting>
  <conditionalFormatting sqref="C110:AG111">
    <cfRule type="expression" dxfId="1117" priority="278">
      <formula>WEEKDAY(C$110)=7</formula>
    </cfRule>
    <cfRule type="expression" dxfId="1116" priority="279">
      <formula>WEEKDAY(C$110)=1</formula>
    </cfRule>
  </conditionalFormatting>
  <conditionalFormatting sqref="C112:AG113">
    <cfRule type="cellIs" dxfId="1115" priority="237" operator="equal">
      <formula>"中止,夏休,冬休"</formula>
    </cfRule>
  </conditionalFormatting>
  <conditionalFormatting sqref="P114:AG117 I114:M117 C114:F117">
    <cfRule type="cellIs" dxfId="1114" priority="174" operator="equal">
      <formula>"雨"</formula>
    </cfRule>
    <cfRule type="cellIs" dxfId="1113" priority="175" operator="equal">
      <formula>"休"</formula>
    </cfRule>
  </conditionalFormatting>
  <conditionalFormatting sqref="C130:AG130">
    <cfRule type="expression" dxfId="1112" priority="66">
      <formula>OR(C130=0,C130=C130-DAY(C130)-WEEKDAY(C130-DAY(C130)-6,3)+7*2)</formula>
    </cfRule>
    <cfRule type="expression" dxfId="1111" priority="65">
      <formula>OR(C130=0,C130=C130-DAY(C130)-WEEKDAY(C130-DAY(C130)-6,3)+7*4)</formula>
    </cfRule>
    <cfRule type="expression" dxfId="1110" priority="234">
      <formula>OR(C130=0,C130=C130-DAY(C130)-WEEKDAY(C130-DAY(C130)-5,3)+7*4)</formula>
    </cfRule>
    <cfRule type="expression" dxfId="1109" priority="93">
      <formula>OR(C130=0,C130=C130-DAY(C130)-WEEKDAY(C130-DAY(C130)-5,3)+7*2)</formula>
    </cfRule>
  </conditionalFormatting>
  <conditionalFormatting sqref="C130:AG131">
    <cfRule type="expression" dxfId="1108" priority="276">
      <formula>WEEKDAY(C$130)=7</formula>
    </cfRule>
    <cfRule type="expression" dxfId="1107" priority="277">
      <formula>WEEKDAY(C$130)=1</formula>
    </cfRule>
  </conditionalFormatting>
  <conditionalFormatting sqref="C132:AG133">
    <cfRule type="cellIs" dxfId="1106" priority="235" operator="equal">
      <formula>"中止,夏休,冬休"</formula>
    </cfRule>
  </conditionalFormatting>
  <conditionalFormatting sqref="C134:AG137">
    <cfRule type="cellIs" dxfId="1105" priority="176" operator="equal">
      <formula>"雨"</formula>
    </cfRule>
    <cfRule type="cellIs" dxfId="1104" priority="177" operator="equal">
      <formula>"休"</formula>
    </cfRule>
  </conditionalFormatting>
  <conditionalFormatting sqref="C150:AG150">
    <cfRule type="expression" dxfId="1103" priority="232">
      <formula>OR(C150=0,C150=C150-DAY(C150)-WEEKDAY(C150-DAY(C150)-5,3)+7*4)</formula>
    </cfRule>
    <cfRule type="expression" dxfId="1102" priority="63">
      <formula>OR(C150=0,C150=C150-DAY(C150)-WEEKDAY(C150-DAY(C150)-6,3)+7*4)</formula>
    </cfRule>
    <cfRule type="expression" dxfId="1101" priority="92">
      <formula>OR(C150=0,C150=C150-DAY(C150)-WEEKDAY(C150-DAY(C150)-5,3)+7*2)</formula>
    </cfRule>
    <cfRule type="expression" dxfId="1100" priority="64">
      <formula>OR(C150=0,C150=C150-DAY(C150)-WEEKDAY(C150-DAY(C150)-6,3)+7*2)</formula>
    </cfRule>
  </conditionalFormatting>
  <conditionalFormatting sqref="C150:AG151">
    <cfRule type="expression" dxfId="1099" priority="275">
      <formula>WEEKDAY(C$150)=1</formula>
    </cfRule>
    <cfRule type="expression" dxfId="1098" priority="274">
      <formula>WEEKDAY(C$150)=7</formula>
    </cfRule>
  </conditionalFormatting>
  <conditionalFormatting sqref="C152:AG153">
    <cfRule type="cellIs" dxfId="1097" priority="233" operator="equal">
      <formula>"中止,夏休,冬休"</formula>
    </cfRule>
  </conditionalFormatting>
  <conditionalFormatting sqref="C154:AG157">
    <cfRule type="cellIs" dxfId="1096" priority="179" operator="equal">
      <formula>"休"</formula>
    </cfRule>
    <cfRule type="cellIs" dxfId="1095" priority="178" operator="equal">
      <formula>"雨"</formula>
    </cfRule>
  </conditionalFormatting>
  <conditionalFormatting sqref="C170:AG170">
    <cfRule type="expression" dxfId="1094" priority="91">
      <formula>OR(C170=0,C170=C170-DAY(C170)-WEEKDAY(C170-DAY(C170)-5,3)+7*2)</formula>
    </cfRule>
    <cfRule type="expression" dxfId="1093" priority="62">
      <formula>OR(C170=0,C170=C170-DAY(C170)-WEEKDAY(C170-DAY(C170)-6,3)+7*2)</formula>
    </cfRule>
    <cfRule type="expression" dxfId="1092" priority="61">
      <formula>OR(C170=0,C170=C170-DAY(C170)-WEEKDAY(C170-DAY(C170)-6,3)+7*4)</formula>
    </cfRule>
    <cfRule type="expression" dxfId="1091" priority="230">
      <formula>OR(C170=0,C170=C170-DAY(C170)-WEEKDAY(C170-DAY(C170)-5,3)+7*4)</formula>
    </cfRule>
  </conditionalFormatting>
  <conditionalFormatting sqref="C170:AG171">
    <cfRule type="expression" dxfId="1090" priority="273">
      <formula>WEEKDAY(C$170)=1</formula>
    </cfRule>
    <cfRule type="expression" dxfId="1089" priority="272">
      <formula>WEEKDAY(C$170)=7</formula>
    </cfRule>
  </conditionalFormatting>
  <conditionalFormatting sqref="C172:AG173">
    <cfRule type="cellIs" dxfId="1088" priority="231" operator="equal">
      <formula>"中止,夏休,冬休"</formula>
    </cfRule>
  </conditionalFormatting>
  <conditionalFormatting sqref="C174:AG177">
    <cfRule type="cellIs" dxfId="1087" priority="181" operator="equal">
      <formula>"休"</formula>
    </cfRule>
    <cfRule type="cellIs" dxfId="1086" priority="180" operator="equal">
      <formula>"雨"</formula>
    </cfRule>
  </conditionalFormatting>
  <conditionalFormatting sqref="C190:AG190">
    <cfRule type="expression" dxfId="1085" priority="90">
      <formula>OR(C190=0,C190=C190-DAY(C190)-WEEKDAY(C190-DAY(C190)-5,3)+7*2)</formula>
    </cfRule>
    <cfRule type="expression" dxfId="1084" priority="60">
      <formula>OR(C190=0,C190=C190-DAY(C190)-WEEKDAY(C190-DAY(C190)-6,3)+7*2)</formula>
    </cfRule>
    <cfRule type="expression" dxfId="1083" priority="59">
      <formula>OR(C190=0,C190=C190-DAY(C190)-WEEKDAY(C190-DAY(C190)-6,3)+7*4)</formula>
    </cfRule>
    <cfRule type="expression" dxfId="1082" priority="228">
      <formula>OR(C190=0,C190=C190-DAY(C190)-WEEKDAY(C190-DAY(C190)-5,3)+7*4)</formula>
    </cfRule>
  </conditionalFormatting>
  <conditionalFormatting sqref="C190:AG191">
    <cfRule type="expression" dxfId="1081" priority="271">
      <formula>WEEKDAY(C$190)=1</formula>
    </cfRule>
    <cfRule type="expression" dxfId="1080" priority="270">
      <formula>WEEKDAY(C$190)=7</formula>
    </cfRule>
  </conditionalFormatting>
  <conditionalFormatting sqref="C192:AG193">
    <cfRule type="cellIs" dxfId="1079" priority="229" operator="equal">
      <formula>"中止,夏休,冬休"</formula>
    </cfRule>
  </conditionalFormatting>
  <conditionalFormatting sqref="C194:AG197">
    <cfRule type="cellIs" dxfId="1078" priority="182" operator="equal">
      <formula>"雨"</formula>
    </cfRule>
    <cfRule type="cellIs" dxfId="1077" priority="183" operator="equal">
      <formula>"休"</formula>
    </cfRule>
  </conditionalFormatting>
  <conditionalFormatting sqref="C210:AG210">
    <cfRule type="expression" dxfId="1076" priority="89">
      <formula>OR(C210=0,C210=C210-DAY(C210)-WEEKDAY(C210-DAY(C210)-5,3)+7*2)</formula>
    </cfRule>
    <cfRule type="expression" dxfId="1075" priority="226">
      <formula>OR(C210=0,C210=C210-DAY(C210)-WEEKDAY(C210-DAY(C210)-5,3)+7*4)</formula>
    </cfRule>
    <cfRule type="expression" dxfId="1074" priority="57">
      <formula>OR(C210=0,C210=C210-DAY(C210)-WEEKDAY(C210-DAY(C210)-6,3)+7*4)</formula>
    </cfRule>
    <cfRule type="expression" dxfId="1073" priority="58">
      <formula>OR(C210=0,C210=C210-DAY(C210)-WEEKDAY(C210-DAY(C210)-6,3)+7*2)</formula>
    </cfRule>
  </conditionalFormatting>
  <conditionalFormatting sqref="C210:AG211">
    <cfRule type="expression" dxfId="1072" priority="269">
      <formula>WEEKDAY(C$210)=1</formula>
    </cfRule>
    <cfRule type="expression" dxfId="1071" priority="268">
      <formula>WEEKDAY(C$210)=7</formula>
    </cfRule>
  </conditionalFormatting>
  <conditionalFormatting sqref="C212:AG213">
    <cfRule type="cellIs" dxfId="1070" priority="227" operator="equal">
      <formula>"中止,夏休,冬休"</formula>
    </cfRule>
  </conditionalFormatting>
  <conditionalFormatting sqref="C214:AG217">
    <cfRule type="cellIs" dxfId="1069" priority="184" operator="equal">
      <formula>"雨"</formula>
    </cfRule>
    <cfRule type="cellIs" dxfId="1068" priority="185" operator="equal">
      <formula>"休"</formula>
    </cfRule>
  </conditionalFormatting>
  <conditionalFormatting sqref="C230:AG230">
    <cfRule type="expression" dxfId="1067" priority="56">
      <formula>OR(C230=0,C230=C230-DAY(C230)-WEEKDAY(C230-DAY(C230)-6,3)+7*2)</formula>
    </cfRule>
    <cfRule type="expression" dxfId="1066" priority="222">
      <formula>OR(C230=0,C230=C230-DAY(C230)-WEEKDAY(C230-DAY(C230)-5,3)+7*4)</formula>
    </cfRule>
    <cfRule type="expression" dxfId="1065" priority="88">
      <formula>OR(C230=0,C230=C230-DAY(C230)-WEEKDAY(C230-DAY(C230)-5,3)+7*2)</formula>
    </cfRule>
    <cfRule type="expression" dxfId="1064" priority="55">
      <formula>OR(C230=0,C230=C230-DAY(C230)-WEEKDAY(C230-DAY(C230)-6,3)+7*4)</formula>
    </cfRule>
  </conditionalFormatting>
  <conditionalFormatting sqref="C230:AG231">
    <cfRule type="expression" dxfId="1063" priority="266">
      <formula>WEEKDAY(C$230)=7</formula>
    </cfRule>
    <cfRule type="expression" dxfId="1062" priority="267">
      <formula>WEEKDAY(C$230)=1</formula>
    </cfRule>
  </conditionalFormatting>
  <conditionalFormatting sqref="C232:AG233">
    <cfRule type="cellIs" dxfId="1061" priority="223" operator="equal">
      <formula>"中止,夏休,冬休"</formula>
    </cfRule>
  </conditionalFormatting>
  <conditionalFormatting sqref="C234:AG237">
    <cfRule type="cellIs" dxfId="1060" priority="224" operator="equal">
      <formula>"雨"</formula>
    </cfRule>
    <cfRule type="cellIs" dxfId="1059" priority="225" operator="equal">
      <formula>"休"</formula>
    </cfRule>
  </conditionalFormatting>
  <conditionalFormatting sqref="C250:AG250">
    <cfRule type="expression" dxfId="1058" priority="218">
      <formula>OR(C250=0,C250=C250-DAY(C250)-WEEKDAY(C250-DAY(C250)-5,3)+7*4)</formula>
    </cfRule>
    <cfRule type="expression" dxfId="1057" priority="87">
      <formula>OR(C250=0,C250=C250-DAY(C250)-WEEKDAY(C250-DAY(C250)-5,3)+7*2)</formula>
    </cfRule>
    <cfRule type="expression" dxfId="1056" priority="53">
      <formula>OR(C250=0,C250=C250-DAY(C250)-WEEKDAY(C250-DAY(C250)-6,3)+7*4)</formula>
    </cfRule>
    <cfRule type="expression" dxfId="1055" priority="54">
      <formula>OR(C250=0,C250=C250-DAY(C250)-WEEKDAY(C250-DAY(C250)-6,3)+7*2)</formula>
    </cfRule>
  </conditionalFormatting>
  <conditionalFormatting sqref="C250:AG251">
    <cfRule type="expression" dxfId="1054" priority="265">
      <formula>WEEKDAY(C$250)=1</formula>
    </cfRule>
    <cfRule type="expression" dxfId="1053" priority="264">
      <formula>WEEKDAY(C$250)=7</formula>
    </cfRule>
  </conditionalFormatting>
  <conditionalFormatting sqref="C252:AG253">
    <cfRule type="cellIs" dxfId="1052" priority="219" operator="equal">
      <formula>"中止,夏休,冬休"</formula>
    </cfRule>
  </conditionalFormatting>
  <conditionalFormatting sqref="C254:AG257">
    <cfRule type="cellIs" dxfId="1051" priority="221" operator="equal">
      <formula>"休"</formula>
    </cfRule>
    <cfRule type="cellIs" dxfId="1050" priority="220" operator="equal">
      <formula>"雨"</formula>
    </cfRule>
  </conditionalFormatting>
  <conditionalFormatting sqref="C270:AG270">
    <cfRule type="expression" dxfId="1049" priority="214">
      <formula>OR(C270=0,C270=C270-DAY(C270)-WEEKDAY(C270-DAY(C270)-5,3)+7*4)</formula>
    </cfRule>
    <cfRule type="expression" dxfId="1048" priority="52">
      <formula>OR(C270=0,C270=C270-DAY(C270)-WEEKDAY(C270-DAY(C270)-6,3)+7*2)</formula>
    </cfRule>
    <cfRule type="expression" dxfId="1047" priority="86">
      <formula>OR(C270=0,C270=C270-DAY(C270)-WEEKDAY(C270-DAY(C270)-5,3)+7*2)</formula>
    </cfRule>
    <cfRule type="expression" dxfId="1046" priority="51">
      <formula>OR(C270=0,C270=C270-DAY(C270)-WEEKDAY(C270-DAY(C270)-6,3)+7*4)</formula>
    </cfRule>
  </conditionalFormatting>
  <conditionalFormatting sqref="C270:AG271">
    <cfRule type="expression" dxfId="1045" priority="262">
      <formula>WEEKDAY(C$270)=7</formula>
    </cfRule>
    <cfRule type="expression" dxfId="1044" priority="263">
      <formula>WEEKDAY(C$270)=1</formula>
    </cfRule>
  </conditionalFormatting>
  <conditionalFormatting sqref="C272:AG273">
    <cfRule type="cellIs" dxfId="1043" priority="215" operator="equal">
      <formula>"中止,夏休,冬休"</formula>
    </cfRule>
  </conditionalFormatting>
  <conditionalFormatting sqref="C274:AG277">
    <cfRule type="cellIs" dxfId="1042" priority="216" operator="equal">
      <formula>"雨"</formula>
    </cfRule>
    <cfRule type="cellIs" dxfId="1041" priority="217" operator="equal">
      <formula>"休"</formula>
    </cfRule>
  </conditionalFormatting>
  <conditionalFormatting sqref="C290:AG290">
    <cfRule type="expression" dxfId="1040" priority="85">
      <formula>OR(C290=0,C290=C290-DAY(C290)-WEEKDAY(C290-DAY(C290)-5,3)+7*2)</formula>
    </cfRule>
    <cfRule type="expression" dxfId="1039" priority="50">
      <formula>OR(C290=0,C290=C290-DAY(C290)-WEEKDAY(C290-DAY(C290)-6,3)+7*2)</formula>
    </cfRule>
    <cfRule type="expression" dxfId="1038" priority="49">
      <formula>OR(C290=0,C290=C290-DAY(C290)-WEEKDAY(C290-DAY(C290)-6,3)+7*4)</formula>
    </cfRule>
    <cfRule type="expression" dxfId="1037" priority="210">
      <formula>OR(C290=0,C290=C290-DAY(C290)-WEEKDAY(C290-DAY(C290)-5,3)+7*4)</formula>
    </cfRule>
  </conditionalFormatting>
  <conditionalFormatting sqref="C290:AG291">
    <cfRule type="expression" dxfId="1036" priority="260">
      <formula>WEEKDAY(C$290)=7</formula>
    </cfRule>
    <cfRule type="expression" dxfId="1035" priority="261">
      <formula>WEEKDAY(C$290)=1</formula>
    </cfRule>
  </conditionalFormatting>
  <conditionalFormatting sqref="C292:AG293">
    <cfRule type="cellIs" dxfId="1034" priority="211" operator="equal">
      <formula>"中止,夏休,冬休"</formula>
    </cfRule>
  </conditionalFormatting>
  <conditionalFormatting sqref="C294:AG297">
    <cfRule type="cellIs" dxfId="1033" priority="213" operator="equal">
      <formula>"休"</formula>
    </cfRule>
    <cfRule type="cellIs" dxfId="1032" priority="212" operator="equal">
      <formula>"雨"</formula>
    </cfRule>
  </conditionalFormatting>
  <conditionalFormatting sqref="C310:AG310">
    <cfRule type="expression" dxfId="1031" priority="47">
      <formula>OR(C310=0,C310=C310-DAY(C310)-WEEKDAY(C310-DAY(C310)-6,3)+7*4)</formula>
    </cfRule>
    <cfRule type="expression" dxfId="1030" priority="48">
      <formula>OR(C310=0,C310=C310-DAY(C310)-WEEKDAY(C310-DAY(C310)-6,3)+7*2)</formula>
    </cfRule>
    <cfRule type="expression" dxfId="1029" priority="84">
      <formula>OR(C310=0,C310=C310-DAY(C310)-WEEKDAY(C310-DAY(C310)-5,3)+7*2)</formula>
    </cfRule>
    <cfRule type="expression" dxfId="1028" priority="206">
      <formula>OR(C310=0,C310=C310-DAY(C310)-WEEKDAY(C310-DAY(C310)-5,3)+7*4)</formula>
    </cfRule>
  </conditionalFormatting>
  <conditionalFormatting sqref="C310:AG311">
    <cfRule type="expression" dxfId="1027" priority="258">
      <formula>WEEKDAY(C$310)=7</formula>
    </cfRule>
    <cfRule type="expression" dxfId="1026" priority="259">
      <formula>WEEKDAY(C$310)=1</formula>
    </cfRule>
  </conditionalFormatting>
  <conditionalFormatting sqref="C312:AG313">
    <cfRule type="cellIs" dxfId="1025" priority="207" operator="equal">
      <formula>"中止,夏休,冬休"</formula>
    </cfRule>
  </conditionalFormatting>
  <conditionalFormatting sqref="C314:AG317">
    <cfRule type="cellIs" dxfId="1024" priority="209" operator="equal">
      <formula>"休"</formula>
    </cfRule>
    <cfRule type="cellIs" dxfId="1023" priority="208" operator="equal">
      <formula>"雨"</formula>
    </cfRule>
  </conditionalFormatting>
  <conditionalFormatting sqref="C330:AG330">
    <cfRule type="expression" dxfId="1022" priority="202">
      <formula>OR(C330=0,C330=C330-DAY(C330)-WEEKDAY(C330-DAY(C330)-5,3)+7*4)</formula>
    </cfRule>
    <cfRule type="expression" dxfId="1021" priority="83">
      <formula>OR(C330=0,C330=C330-DAY(C330)-WEEKDAY(C330-DAY(C330)-5,3)+7*2)</formula>
    </cfRule>
    <cfRule type="expression" dxfId="1020" priority="46">
      <formula>OR(C330=0,C330=C330-DAY(C330)-WEEKDAY(C330-DAY(C330)-6,3)+7*2)</formula>
    </cfRule>
    <cfRule type="expression" dxfId="1019" priority="45">
      <formula>OR(C330=0,C330=C330-DAY(C330)-WEEKDAY(C330-DAY(C330)-6,3)+7*4)</formula>
    </cfRule>
  </conditionalFormatting>
  <conditionalFormatting sqref="C330:AG331">
    <cfRule type="expression" dxfId="1018" priority="257">
      <formula>WEEKDAY(C$330)=1</formula>
    </cfRule>
    <cfRule type="expression" dxfId="1017" priority="256">
      <formula>WEEKDAY(C$330)=7</formula>
    </cfRule>
  </conditionalFormatting>
  <conditionalFormatting sqref="C332:AG333">
    <cfRule type="cellIs" dxfId="1016" priority="203" operator="equal">
      <formula>"中止,夏休,冬休"</formula>
    </cfRule>
  </conditionalFormatting>
  <conditionalFormatting sqref="C334:AG337">
    <cfRule type="cellIs" dxfId="1015" priority="205" operator="equal">
      <formula>"休"</formula>
    </cfRule>
    <cfRule type="cellIs" dxfId="1014" priority="204" operator="equal">
      <formula>"雨"</formula>
    </cfRule>
  </conditionalFormatting>
  <conditionalFormatting sqref="C350:AG350">
    <cfRule type="expression" dxfId="1013" priority="82">
      <formula>OR(C350=0,C350=C350-DAY(C350)-WEEKDAY(C350-DAY(C350)-5,3)+7*2)</formula>
    </cfRule>
    <cfRule type="expression" dxfId="1012" priority="198">
      <formula>OR(C350=0,C350=C350-DAY(C350)-WEEKDAY(C350-DAY(C350)-5,3)+7*4)</formula>
    </cfRule>
    <cfRule type="expression" dxfId="1011" priority="44">
      <formula>OR(C350=0,C350=C350-DAY(C350)-WEEKDAY(C350-DAY(C350)-6,3)+7*2)</formula>
    </cfRule>
    <cfRule type="expression" dxfId="1010" priority="43">
      <formula>OR(C350=0,C350=C350-DAY(C350)-WEEKDAY(C350-DAY(C350)-6,3)+7*4)</formula>
    </cfRule>
  </conditionalFormatting>
  <conditionalFormatting sqref="C350:AG351">
    <cfRule type="expression" dxfId="1009" priority="254">
      <formula>WEEKDAY(C$350)=7</formula>
    </cfRule>
    <cfRule type="expression" dxfId="1008" priority="255">
      <formula>WEEKDAY(C$350)=1</formula>
    </cfRule>
  </conditionalFormatting>
  <conditionalFormatting sqref="C352:AG353">
    <cfRule type="cellIs" dxfId="1007" priority="199" operator="equal">
      <formula>"中止,夏休,冬休"</formula>
    </cfRule>
  </conditionalFormatting>
  <conditionalFormatting sqref="C354:AG357">
    <cfRule type="cellIs" dxfId="1006" priority="201" operator="equal">
      <formula>"休"</formula>
    </cfRule>
    <cfRule type="cellIs" dxfId="1005" priority="200" operator="equal">
      <formula>"雨"</formula>
    </cfRule>
  </conditionalFormatting>
  <conditionalFormatting sqref="C370:AG370">
    <cfRule type="expression" dxfId="1004" priority="41">
      <formula>OR(C370=0,C370=C370-DAY(C370)-WEEKDAY(C370-DAY(C370)-6,3)+7*4)</formula>
    </cfRule>
    <cfRule type="expression" dxfId="1003" priority="42">
      <formula>OR(C370=0,C370=C370-DAY(C370)-WEEKDAY(C370-DAY(C370)-6,3)+7*2)</formula>
    </cfRule>
    <cfRule type="expression" dxfId="1002" priority="81">
      <formula>OR(C370=0,C370=C370-DAY(C370)-WEEKDAY(C370-DAY(C370)-5,3)+7*2)</formula>
    </cfRule>
    <cfRule type="expression" dxfId="1001" priority="194">
      <formula>OR(C370=0,C370=C370-DAY(C370)-WEEKDAY(C370-DAY(C370)-5,3)+7*4)</formula>
    </cfRule>
  </conditionalFormatting>
  <conditionalFormatting sqref="C370:AG371">
    <cfRule type="expression" dxfId="1000" priority="253">
      <formula>WEEKDAY(C$370)=1</formula>
    </cfRule>
    <cfRule type="expression" dxfId="999" priority="252">
      <formula>WEEKDAY(C$370)=7</formula>
    </cfRule>
  </conditionalFormatting>
  <conditionalFormatting sqref="C372:AG373">
    <cfRule type="cellIs" dxfId="998" priority="195" operator="equal">
      <formula>"中止,夏休,冬休"</formula>
    </cfRule>
  </conditionalFormatting>
  <conditionalFormatting sqref="C374:AG377">
    <cfRule type="cellIs" dxfId="997" priority="196" operator="equal">
      <formula>"雨"</formula>
    </cfRule>
    <cfRule type="cellIs" dxfId="996" priority="197" operator="equal">
      <formula>"休"</formula>
    </cfRule>
  </conditionalFormatting>
  <conditionalFormatting sqref="C390:AG390">
    <cfRule type="expression" dxfId="995" priority="39">
      <formula>OR(C390=0,C390=C390-DAY(C390)-WEEKDAY(C390-DAY(C390)-6,3)+7*4)</formula>
    </cfRule>
    <cfRule type="expression" dxfId="994" priority="40">
      <formula>OR(C390=0,C390=C390-DAY(C390)-WEEKDAY(C390-DAY(C390)-6,3)+7*2)</formula>
    </cfRule>
    <cfRule type="expression" dxfId="993" priority="190">
      <formula>OR(C390=0,C390=C390-DAY(C390)-WEEKDAY(C390-DAY(C390)-5,3)+7*4)</formula>
    </cfRule>
    <cfRule type="expression" dxfId="992" priority="80">
      <formula>OR(C390=0,C390=C390-DAY(C390)-WEEKDAY(C390-DAY(C390)-5,3)+7*2)</formula>
    </cfRule>
  </conditionalFormatting>
  <conditionalFormatting sqref="C390:AG391">
    <cfRule type="expression" dxfId="991" priority="251">
      <formula>WEEKDAY(C$390)=1</formula>
    </cfRule>
    <cfRule type="expression" dxfId="990" priority="250">
      <formula>WEEKDAY(C$390)=7</formula>
    </cfRule>
  </conditionalFormatting>
  <conditionalFormatting sqref="C392:AG393">
    <cfRule type="cellIs" dxfId="989" priority="191" operator="equal">
      <formula>"中止,夏休,冬休"</formula>
    </cfRule>
  </conditionalFormatting>
  <conditionalFormatting sqref="C394:AG397">
    <cfRule type="cellIs" dxfId="988" priority="192" operator="equal">
      <formula>"雨"</formula>
    </cfRule>
    <cfRule type="cellIs" dxfId="987" priority="193" operator="equal">
      <formula>"休"</formula>
    </cfRule>
  </conditionalFormatting>
  <conditionalFormatting sqref="C410:AG410">
    <cfRule type="expression" dxfId="986" priority="186">
      <formula>OR(C410=0,C410=C410-DAY(C410)-WEEKDAY(C410-DAY(C410)-5,3)+7*4)</formula>
    </cfRule>
    <cfRule type="expression" dxfId="985" priority="37">
      <formula>OR(C410=0,C410=C410-DAY(C410)-WEEKDAY(C410-DAY(C410)-6,3)+7*4)</formula>
    </cfRule>
    <cfRule type="expression" dxfId="984" priority="79">
      <formula>OR(C410=0,C410=C410-DAY(C410)-WEEKDAY(C410-DAY(C410)-5,3)+7*2)</formula>
    </cfRule>
    <cfRule type="expression" dxfId="983" priority="38">
      <formula>OR(C410=0,C410=C410-DAY(C410)-WEEKDAY(C410-DAY(C410)-6,3)+7*2)</formula>
    </cfRule>
  </conditionalFormatting>
  <conditionalFormatting sqref="C410:AG411">
    <cfRule type="expression" dxfId="982" priority="248">
      <formula>WEEKDAY(C$410)=7</formula>
    </cfRule>
    <cfRule type="expression" dxfId="981" priority="249">
      <formula>WEEKDAY(C$410)=1</formula>
    </cfRule>
  </conditionalFormatting>
  <conditionalFormatting sqref="C412:AG413">
    <cfRule type="cellIs" dxfId="980" priority="187" operator="equal">
      <formula>"中止,夏休,冬休"</formula>
    </cfRule>
  </conditionalFormatting>
  <conditionalFormatting sqref="C414:AG417">
    <cfRule type="cellIs" dxfId="979" priority="188" operator="equal">
      <formula>"雨"</formula>
    </cfRule>
    <cfRule type="cellIs" dxfId="978" priority="189" operator="equal">
      <formula>"休"</formula>
    </cfRule>
  </conditionalFormatting>
  <conditionalFormatting sqref="AH2:AH5">
    <cfRule type="expression" dxfId="977" priority="142">
      <formula>$AH$5="未達成"</formula>
    </cfRule>
  </conditionalFormatting>
  <conditionalFormatting sqref="AI16">
    <cfRule type="cellIs" dxfId="976" priority="141" operator="lessThan">
      <formula>0.285</formula>
    </cfRule>
  </conditionalFormatting>
  <conditionalFormatting sqref="AI17">
    <cfRule type="expression" dxfId="975" priority="139">
      <formula>AI17="NG"</formula>
    </cfRule>
  </conditionalFormatting>
  <conditionalFormatting sqref="AI36">
    <cfRule type="cellIs" dxfId="974" priority="140" operator="lessThan">
      <formula>0.285</formula>
    </cfRule>
  </conditionalFormatting>
  <conditionalFormatting sqref="AI37">
    <cfRule type="expression" dxfId="973" priority="119">
      <formula>AI37="NG"</formula>
    </cfRule>
  </conditionalFormatting>
  <conditionalFormatting sqref="AI56">
    <cfRule type="cellIs" dxfId="972" priority="138" operator="lessThan">
      <formula>0.285</formula>
    </cfRule>
  </conditionalFormatting>
  <conditionalFormatting sqref="AI57">
    <cfRule type="expression" dxfId="971" priority="118">
      <formula>AI57="NG"</formula>
    </cfRule>
  </conditionalFormatting>
  <conditionalFormatting sqref="AI76">
    <cfRule type="cellIs" dxfId="970" priority="137" operator="lessThan">
      <formula>0.285</formula>
    </cfRule>
  </conditionalFormatting>
  <conditionalFormatting sqref="AI77">
    <cfRule type="expression" dxfId="969" priority="117">
      <formula>AI77="NG"</formula>
    </cfRule>
  </conditionalFormatting>
  <conditionalFormatting sqref="AI96">
    <cfRule type="cellIs" dxfId="968" priority="136" operator="lessThan">
      <formula>0.285</formula>
    </cfRule>
  </conditionalFormatting>
  <conditionalFormatting sqref="AI97">
    <cfRule type="expression" dxfId="967" priority="116">
      <formula>AI97="NG"</formula>
    </cfRule>
  </conditionalFormatting>
  <conditionalFormatting sqref="AI116">
    <cfRule type="cellIs" dxfId="966" priority="135" operator="lessThan">
      <formula>0.285</formula>
    </cfRule>
  </conditionalFormatting>
  <conditionalFormatting sqref="AI117">
    <cfRule type="expression" dxfId="965" priority="115">
      <formula>AI117="NG"</formula>
    </cfRule>
  </conditionalFormatting>
  <conditionalFormatting sqref="AI136">
    <cfRule type="cellIs" dxfId="964" priority="134" operator="lessThan">
      <formula>0.285</formula>
    </cfRule>
  </conditionalFormatting>
  <conditionalFormatting sqref="AI137">
    <cfRule type="expression" dxfId="963" priority="114">
      <formula>AI137="NG"</formula>
    </cfRule>
  </conditionalFormatting>
  <conditionalFormatting sqref="AI156">
    <cfRule type="cellIs" dxfId="962" priority="133" operator="lessThan">
      <formula>0.285</formula>
    </cfRule>
  </conditionalFormatting>
  <conditionalFormatting sqref="AI157">
    <cfRule type="expression" dxfId="961" priority="113">
      <formula>AI157="NG"</formula>
    </cfRule>
  </conditionalFormatting>
  <conditionalFormatting sqref="AI176">
    <cfRule type="cellIs" dxfId="960" priority="132" operator="lessThan">
      <formula>0.285</formula>
    </cfRule>
  </conditionalFormatting>
  <conditionalFormatting sqref="AI177">
    <cfRule type="expression" dxfId="959" priority="112">
      <formula>AI177="NG"</formula>
    </cfRule>
  </conditionalFormatting>
  <conditionalFormatting sqref="AI196">
    <cfRule type="cellIs" dxfId="958" priority="131" operator="lessThan">
      <formula>0.285</formula>
    </cfRule>
  </conditionalFormatting>
  <conditionalFormatting sqref="AI197">
    <cfRule type="expression" dxfId="957" priority="111">
      <formula>AI197="NG"</formula>
    </cfRule>
  </conditionalFormatting>
  <conditionalFormatting sqref="AI216">
    <cfRule type="cellIs" dxfId="956" priority="130" operator="lessThan">
      <formula>0.285</formula>
    </cfRule>
  </conditionalFormatting>
  <conditionalFormatting sqref="AI217">
    <cfRule type="expression" dxfId="955" priority="110">
      <formula>AI217="NG"</formula>
    </cfRule>
  </conditionalFormatting>
  <conditionalFormatting sqref="AI236">
    <cfRule type="cellIs" dxfId="954" priority="129" operator="lessThan">
      <formula>0.285</formula>
    </cfRule>
  </conditionalFormatting>
  <conditionalFormatting sqref="AI237">
    <cfRule type="expression" dxfId="953" priority="109">
      <formula>AI237="NG"</formula>
    </cfRule>
  </conditionalFormatting>
  <conditionalFormatting sqref="AI256">
    <cfRule type="cellIs" dxfId="952" priority="128" operator="lessThan">
      <formula>0.285</formula>
    </cfRule>
  </conditionalFormatting>
  <conditionalFormatting sqref="AI257">
    <cfRule type="expression" dxfId="951" priority="108">
      <formula>AI257="NG"</formula>
    </cfRule>
  </conditionalFormatting>
  <conditionalFormatting sqref="AI276">
    <cfRule type="cellIs" dxfId="950" priority="127" operator="lessThan">
      <formula>0.285</formula>
    </cfRule>
  </conditionalFormatting>
  <conditionalFormatting sqref="AI277">
    <cfRule type="expression" dxfId="949" priority="107">
      <formula>AI277="NG"</formula>
    </cfRule>
  </conditionalFormatting>
  <conditionalFormatting sqref="AI296">
    <cfRule type="cellIs" dxfId="948" priority="126" operator="lessThan">
      <formula>0.285</formula>
    </cfRule>
  </conditionalFormatting>
  <conditionalFormatting sqref="AI297">
    <cfRule type="expression" dxfId="947" priority="106">
      <formula>AI297="NG"</formula>
    </cfRule>
  </conditionalFormatting>
  <conditionalFormatting sqref="AI316">
    <cfRule type="cellIs" dxfId="946" priority="125" operator="lessThan">
      <formula>0.285</formula>
    </cfRule>
  </conditionalFormatting>
  <conditionalFormatting sqref="AI317">
    <cfRule type="expression" dxfId="945" priority="105">
      <formula>AI317="NG"</formula>
    </cfRule>
  </conditionalFormatting>
  <conditionalFormatting sqref="AI336">
    <cfRule type="cellIs" dxfId="944" priority="124" operator="lessThan">
      <formula>0.285</formula>
    </cfRule>
  </conditionalFormatting>
  <conditionalFormatting sqref="AI337">
    <cfRule type="expression" dxfId="943" priority="104">
      <formula>AI337="NG"</formula>
    </cfRule>
  </conditionalFormatting>
  <conditionalFormatting sqref="AI356">
    <cfRule type="cellIs" dxfId="942" priority="123" operator="lessThan">
      <formula>0.285</formula>
    </cfRule>
  </conditionalFormatting>
  <conditionalFormatting sqref="AI357">
    <cfRule type="expression" dxfId="941" priority="103">
      <formula>AI357="NG"</formula>
    </cfRule>
  </conditionalFormatting>
  <conditionalFormatting sqref="AI376">
    <cfRule type="cellIs" dxfId="940" priority="122" operator="lessThan">
      <formula>0.285</formula>
    </cfRule>
  </conditionalFormatting>
  <conditionalFormatting sqref="AI377">
    <cfRule type="expression" dxfId="939" priority="102">
      <formula>AI377="NG"</formula>
    </cfRule>
  </conditionalFormatting>
  <conditionalFormatting sqref="AI396">
    <cfRule type="cellIs" dxfId="938" priority="121" operator="lessThan">
      <formula>0.285</formula>
    </cfRule>
  </conditionalFormatting>
  <conditionalFormatting sqref="AI397">
    <cfRule type="expression" dxfId="937" priority="101">
      <formula>AI397="NG"</formula>
    </cfRule>
  </conditionalFormatting>
  <conditionalFormatting sqref="AI416">
    <cfRule type="cellIs" dxfId="936" priority="120" operator="lessThan">
      <formula>0.285</formula>
    </cfRule>
  </conditionalFormatting>
  <conditionalFormatting sqref="AI417">
    <cfRule type="expression" dxfId="935" priority="100">
      <formula>AI417="NG"</formula>
    </cfRule>
  </conditionalFormatting>
  <conditionalFormatting sqref="AL17">
    <cfRule type="expression" dxfId="934" priority="163">
      <formula>AL17="NG"</formula>
    </cfRule>
  </conditionalFormatting>
  <conditionalFormatting sqref="AL37">
    <cfRule type="expression" dxfId="933" priority="162">
      <formula>AL37="NG"</formula>
    </cfRule>
  </conditionalFormatting>
  <conditionalFormatting sqref="AL57">
    <cfRule type="expression" dxfId="932" priority="161">
      <formula>AL57="NG"</formula>
    </cfRule>
  </conditionalFormatting>
  <conditionalFormatting sqref="AL77">
    <cfRule type="expression" dxfId="931" priority="160">
      <formula>AL77="NG"</formula>
    </cfRule>
  </conditionalFormatting>
  <conditionalFormatting sqref="AL97">
    <cfRule type="expression" dxfId="930" priority="159">
      <formula>AL97="NG"</formula>
    </cfRule>
  </conditionalFormatting>
  <conditionalFormatting sqref="AL117">
    <cfRule type="expression" dxfId="929" priority="158">
      <formula>AL117="NG"</formula>
    </cfRule>
  </conditionalFormatting>
  <conditionalFormatting sqref="AL137">
    <cfRule type="expression" dxfId="928" priority="157">
      <formula>AL137="NG"</formula>
    </cfRule>
  </conditionalFormatting>
  <conditionalFormatting sqref="AL157">
    <cfRule type="expression" dxfId="927" priority="156">
      <formula>AL157="NG"</formula>
    </cfRule>
  </conditionalFormatting>
  <conditionalFormatting sqref="AL177">
    <cfRule type="expression" dxfId="926" priority="155">
      <formula>AL177="NG"</formula>
    </cfRule>
  </conditionalFormatting>
  <conditionalFormatting sqref="AL197">
    <cfRule type="expression" dxfId="925" priority="154">
      <formula>AL197="NG"</formula>
    </cfRule>
  </conditionalFormatting>
  <conditionalFormatting sqref="AL217">
    <cfRule type="expression" dxfId="924" priority="153">
      <formula>AL217="NG"</formula>
    </cfRule>
  </conditionalFormatting>
  <conditionalFormatting sqref="AL237">
    <cfRule type="expression" dxfId="923" priority="152">
      <formula>AL237="NG"</formula>
    </cfRule>
  </conditionalFormatting>
  <conditionalFormatting sqref="AL257">
    <cfRule type="expression" dxfId="922" priority="151">
      <formula>AL257="NG"</formula>
    </cfRule>
  </conditionalFormatting>
  <conditionalFormatting sqref="AL277">
    <cfRule type="expression" dxfId="921" priority="150">
      <formula>AL277="NG"</formula>
    </cfRule>
  </conditionalFormatting>
  <conditionalFormatting sqref="AL297">
    <cfRule type="expression" dxfId="920" priority="149">
      <formula>AL297="NG"</formula>
    </cfRule>
  </conditionalFormatting>
  <conditionalFormatting sqref="AL317">
    <cfRule type="expression" dxfId="919" priority="148">
      <formula>AL317="NG"</formula>
    </cfRule>
  </conditionalFormatting>
  <conditionalFormatting sqref="AL337">
    <cfRule type="expression" dxfId="918" priority="147">
      <formula>AL337="NG"</formula>
    </cfRule>
  </conditionalFormatting>
  <conditionalFormatting sqref="AL357">
    <cfRule type="expression" dxfId="917" priority="146">
      <formula>AL357="NG"</formula>
    </cfRule>
  </conditionalFormatting>
  <conditionalFormatting sqref="AL377">
    <cfRule type="expression" dxfId="916" priority="145">
      <formula>AL377="NG"</formula>
    </cfRule>
  </conditionalFormatting>
  <conditionalFormatting sqref="AL397">
    <cfRule type="expression" dxfId="915" priority="144">
      <formula>AL397="NG"</formula>
    </cfRule>
  </conditionalFormatting>
  <conditionalFormatting sqref="AL417">
    <cfRule type="expression" dxfId="914" priority="143">
      <formula>AL417="NG"</formula>
    </cfRule>
  </conditionalFormatting>
  <dataValidations count="3">
    <dataValidation type="list" allowBlank="1" showDropDown="0" showInputMessage="1" showErrorMessage="1" sqref="C12:AG13 C32:AG33 C52:AG53 C72:AG73 C92:AG93 C112:AG113 C132:AG133 C152:AG153 C172:AG173 C192:AG193 C212:AG213 C232:AG233 C252:AG253 C272:AG273 C292:AG293 C312:AG313 C332:AG333 C352:AG353 C372:AG373 C392:AG393 C412:AG413">
      <formula1>"中止,夏休,冬休"</formula1>
    </dataValidation>
    <dataValidation type="list" allowBlank="0" showDropDown="0" showInputMessage="1" showErrorMessage="1" sqref="AA194:AA195 C216:AG217 E34:F35 C416:AG417 V74:V75 Z94:Z95 AD114:AD115 AB134:AB135 Y154:Y155 AD174:AD175 C236:AG237 C256:AG257 C276:AG277 C296:AG297 C316:AG317 C336:AG337 C356:AG357 C376:AG377 C396:AG397 C96:AG97 Z34:AA35 L34:M35 C36:AG37 H74:H75 O74:O75 AC74:AC75 AE54:AE55 E94:E95 S94:S95 L94:L95 C76:AG77 I114:I115 P114:P115 W114:W115 C176:AG177 G134:G135 N134:N135 U134:U135 C116:AG117 D154:D155 K154:K155 R154:R155 C136:AG137 I174:I175 P174:P175 W174:W175 C156:AG157 F194:F195 M194:M195 T194:T195 C196:AG197 S34:S35 J54:J55 Q54:Q55 X54:X55 C56:AG57 C16:AG17">
      <formula1>"休,雨"</formula1>
    </dataValidation>
    <dataValidation type="list" allowBlank="1" showDropDown="0" showInputMessage="1" showErrorMessage="1" sqref="AB194:AG195 C74:G75 C214:AG215 C414:AG415 P74:U75 T94:Y95 AF54:AG55 AE114:AG115 O134:T135 S154:X155 AE174:AG175 C234:AG235 C254:AG255 C274:AG275 C294:AG295 C314:AG315 C334:AG335 C354:AG355 C374:AG375 C394:AG395 AB34:AG35 T34:Y35 C54:I55 Y54:AD55 G34:K35 N34:R35 AD74:AG75 C34:D35 K54:P55 I74:N75 F94:K95 R54:W55 C94:D95 AA94:AG95 Q174:V175 W74:AB75 M94:R95 C114:H115 J114:O115 Q114:V115 X114:AC115 E154:J155 V134:AA135 C134:F135 C154:C155 H134:M135 AC134:AG135 L154:Q155 Z154:AG155 J174:O175 C174:H175 X174:AC175 C194:E195 G194:L195 N194:S195 U194:Z195 C14:AG15">
      <formula1>"休"</formula1>
    </dataValidation>
  </dataValidations>
  <pageMargins left="0.51181102362204722" right="0.11811023622047245" top="0.55118110236220474" bottom="0.35433070866141736" header="0.31496062992125984" footer="0.31496062992125984"/>
  <pageSetup paperSize="9" scale="51" fitToWidth="1" fitToHeight="0" orientation="portrait" usePrinterDefaults="1" r:id="rId1"/>
  <headerFooter>
    <oddHeader xml:space="preserve">&amp;R&amp;"ＤＦ特太ゴシック体,標準"（別紙１）&amp;"-,標準"
</oddHeader>
  </headerFooter>
  <rowBreaks count="2" manualBreakCount="2">
    <brk id="185" max="34" man="1"/>
    <brk id="357" max="34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V479"/>
  <sheetViews>
    <sheetView view="pageBreakPreview" zoomScale="85" zoomScaleNormal="85" zoomScaleSheetLayoutView="85" workbookViewId="0">
      <selection activeCell="L6" sqref="L6"/>
    </sheetView>
  </sheetViews>
  <sheetFormatPr defaultColWidth="8" defaultRowHeight="18"/>
  <cols>
    <col min="1" max="1" width="10.5" style="115" customWidth="1"/>
    <col min="2" max="2" width="11" style="115" customWidth="1"/>
    <col min="3" max="9" width="3.69921875" style="115" customWidth="1"/>
    <col min="10" max="10" width="17.19921875" style="115" bestFit="1" customWidth="1"/>
    <col min="11" max="11" width="8.5" style="115" customWidth="1"/>
    <col min="12" max="12" width="10.5" style="115" customWidth="1"/>
    <col min="13" max="13" width="11" style="115" customWidth="1"/>
    <col min="14" max="20" width="3.69921875" style="115" customWidth="1"/>
    <col min="21" max="21" width="16.59765625" style="115" customWidth="1"/>
    <col min="22" max="22" width="8.5" style="115" customWidth="1"/>
    <col min="23" max="24" width="10.5" style="115" customWidth="1"/>
    <col min="25" max="25" width="11" style="115" customWidth="1"/>
    <col min="26" max="32" width="3.8984375" style="115" customWidth="1"/>
    <col min="33" max="33" width="16.59765625" style="115" customWidth="1"/>
    <col min="34" max="34" width="8.69921875" style="115" customWidth="1"/>
    <col min="35" max="35" width="10.5" style="115" customWidth="1"/>
    <col min="36" max="36" width="10.8984375" style="115" customWidth="1"/>
    <col min="37" max="43" width="3.69921875" style="115" customWidth="1"/>
    <col min="44" max="44" width="16.59765625" style="115" customWidth="1"/>
    <col min="45" max="45" width="8.69921875" style="115" customWidth="1"/>
    <col min="46" max="47" width="10.5" style="115" customWidth="1"/>
    <col min="48" max="48" width="10.8984375" style="115" customWidth="1"/>
    <col min="49" max="55" width="3.8984375" style="115" customWidth="1"/>
    <col min="56" max="56" width="16.8984375" style="115" customWidth="1"/>
    <col min="57" max="57" width="8" style="115"/>
    <col min="58" max="58" width="10.5" style="115" customWidth="1"/>
    <col min="59" max="59" width="10.8984375" style="115" customWidth="1"/>
    <col min="60" max="66" width="4" style="115" customWidth="1"/>
    <col min="67" max="67" width="17" style="115" customWidth="1"/>
    <col min="68" max="68" width="8" style="115"/>
    <col min="69" max="69" width="10.5" style="115" customWidth="1"/>
    <col min="70" max="72" width="8" style="115"/>
    <col min="73" max="73" width="9.3984375" style="115" bestFit="1" customWidth="1"/>
    <col min="74" max="16384" width="8" style="115"/>
  </cols>
  <sheetData>
    <row r="1" spans="1:68" ht="18.600000000000001">
      <c r="A1" s="116"/>
      <c r="B1" s="117" t="s">
        <v>44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Y1" s="117" t="s">
        <v>45</v>
      </c>
      <c r="AV1" s="117" t="s">
        <v>45</v>
      </c>
    </row>
    <row r="2" spans="1:68" ht="18.7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</row>
    <row r="3" spans="1:68" ht="18.75">
      <c r="A3" s="116"/>
      <c r="B3" s="118" t="s">
        <v>42</v>
      </c>
      <c r="C3" s="118"/>
      <c r="D3" s="118"/>
      <c r="E3" s="118"/>
      <c r="F3" s="123" t="s">
        <v>8</v>
      </c>
      <c r="G3" s="143"/>
      <c r="H3" s="143"/>
      <c r="I3" s="143"/>
      <c r="J3" s="143"/>
      <c r="K3" s="143"/>
      <c r="L3" s="143"/>
      <c r="M3" s="123" t="s">
        <v>47</v>
      </c>
      <c r="N3" s="123"/>
      <c r="O3" s="123"/>
      <c r="P3" s="123"/>
      <c r="Q3" s="123"/>
      <c r="R3" s="123"/>
      <c r="S3" s="123"/>
      <c r="T3" s="123" t="s">
        <v>28</v>
      </c>
      <c r="U3" s="164" t="str">
        <f>IF(COUNTIF(BV10:BV165,"NG")&gt;=1,"未達成","達成")</f>
        <v>未達成</v>
      </c>
      <c r="Y3" s="118" t="s">
        <v>42</v>
      </c>
      <c r="Z3" s="118"/>
      <c r="AA3" s="118"/>
      <c r="AB3" s="118"/>
      <c r="AC3" s="123" t="s">
        <v>8</v>
      </c>
      <c r="AD3" s="143">
        <f>G3</f>
        <v>0</v>
      </c>
      <c r="AE3" s="143"/>
      <c r="AF3" s="143"/>
      <c r="AG3" s="143"/>
      <c r="AH3" s="143"/>
      <c r="AI3" s="143"/>
      <c r="AJ3" s="116"/>
      <c r="AK3" s="116"/>
      <c r="AL3" s="116"/>
      <c r="AM3" s="116"/>
      <c r="AN3" s="116"/>
      <c r="AO3" s="116"/>
      <c r="AV3" s="118" t="s">
        <v>42</v>
      </c>
      <c r="AW3" s="118"/>
      <c r="AX3" s="118"/>
      <c r="AY3" s="118"/>
      <c r="AZ3" s="123" t="s">
        <v>8</v>
      </c>
      <c r="BA3" s="143">
        <f>AD3</f>
        <v>0</v>
      </c>
      <c r="BB3" s="143"/>
      <c r="BC3" s="143"/>
      <c r="BD3" s="143"/>
      <c r="BE3" s="143"/>
      <c r="BF3" s="143"/>
      <c r="BG3" s="116"/>
      <c r="BH3" s="116"/>
      <c r="BI3" s="116"/>
      <c r="BJ3" s="116"/>
      <c r="BK3" s="116"/>
    </row>
    <row r="4" spans="1:68">
      <c r="A4" s="116"/>
      <c r="B4" s="118" t="s">
        <v>15</v>
      </c>
      <c r="C4" s="118"/>
      <c r="D4" s="118"/>
      <c r="E4" s="118"/>
      <c r="F4" s="123" t="s">
        <v>8</v>
      </c>
      <c r="G4" s="144"/>
      <c r="H4" s="144"/>
      <c r="I4" s="144"/>
      <c r="J4" s="144"/>
      <c r="K4" s="154" t="str">
        <f>TEXT(WEEKDAY(G4),"aaa")</f>
        <v>土</v>
      </c>
      <c r="L4" s="116"/>
      <c r="M4" s="116"/>
      <c r="N4" s="123" t="s">
        <v>22</v>
      </c>
      <c r="O4" s="123"/>
      <c r="P4" s="123"/>
      <c r="Q4" s="123"/>
      <c r="R4" s="123"/>
      <c r="S4" s="123"/>
      <c r="T4" s="123" t="s">
        <v>28</v>
      </c>
      <c r="U4" s="165" t="e">
        <f>V5/V4</f>
        <v>#DIV/0!</v>
      </c>
      <c r="V4" s="166">
        <f>BU19+BU21+BU40+BU42+BU61+BU63+BU82+BU84+BU103+BU105+BU124+BU126+BU145+BU147+BU166+BU168+BU23+BU25+BU44+BU46+BU65+BU67+BU86+BU88+BU107+BU109+BU128+BU130+BU149+BU151+BU170+BU172</f>
        <v>0</v>
      </c>
      <c r="Y4" s="118" t="s">
        <v>15</v>
      </c>
      <c r="Z4" s="118"/>
      <c r="AA4" s="118"/>
      <c r="AB4" s="118"/>
      <c r="AC4" s="123" t="s">
        <v>8</v>
      </c>
      <c r="AD4" s="168">
        <f>G4</f>
        <v>0</v>
      </c>
      <c r="AE4" s="169"/>
      <c r="AF4" s="169"/>
      <c r="AG4" s="169"/>
      <c r="AH4" s="154" t="str">
        <f>TEXT(WEEKDAY(+AD4),"aaa")</f>
        <v>土</v>
      </c>
      <c r="AI4" s="116"/>
      <c r="AJ4" s="116"/>
      <c r="AK4" s="116"/>
      <c r="AL4" s="116"/>
      <c r="AM4" s="116"/>
      <c r="AN4" s="116"/>
      <c r="AO4" s="116"/>
      <c r="AV4" s="118" t="s">
        <v>15</v>
      </c>
      <c r="AW4" s="118"/>
      <c r="AX4" s="118"/>
      <c r="AY4" s="118"/>
      <c r="AZ4" s="123" t="s">
        <v>8</v>
      </c>
      <c r="BA4" s="168">
        <f>AD4</f>
        <v>0</v>
      </c>
      <c r="BB4" s="169"/>
      <c r="BC4" s="169"/>
      <c r="BD4" s="169"/>
      <c r="BE4" s="154" t="str">
        <f>TEXT(WEEKDAY(+BA4),"aaa")</f>
        <v>土</v>
      </c>
      <c r="BF4" s="116"/>
      <c r="BG4" s="116"/>
      <c r="BH4" s="116"/>
      <c r="BI4" s="116"/>
      <c r="BJ4" s="116"/>
      <c r="BK4" s="116"/>
    </row>
    <row r="5" spans="1:68">
      <c r="A5" s="116"/>
      <c r="B5" s="118" t="s">
        <v>20</v>
      </c>
      <c r="C5" s="118"/>
      <c r="D5" s="118"/>
      <c r="E5" s="118"/>
      <c r="F5" s="123" t="s">
        <v>8</v>
      </c>
      <c r="G5" s="144"/>
      <c r="H5" s="144"/>
      <c r="I5" s="144"/>
      <c r="J5" s="144"/>
      <c r="K5" s="154" t="str">
        <f>TEXT(WEEKDAY(G5),"aaa")</f>
        <v>土</v>
      </c>
      <c r="L5" s="123" t="s">
        <v>43</v>
      </c>
      <c r="M5" s="162">
        <f>G5-G4+1</f>
        <v>1</v>
      </c>
      <c r="N5" s="123"/>
      <c r="O5" s="142"/>
      <c r="P5" s="142"/>
      <c r="Q5" s="142"/>
      <c r="R5" s="116"/>
      <c r="S5" s="116"/>
      <c r="T5" s="116"/>
      <c r="U5" s="116"/>
      <c r="V5" s="166">
        <f>BU20+BU22+BU41+BU43+BU62+BU64+BU83+BU85+BU104+BU106+BU125+BU127+BU146+BU148+BU167+BU169+BU24+BU26+BU45+BU47+BU66+BU68+BU87+BU89+BU108+BU110+BU129+BU131+BU150+BU152+BU171+BU173</f>
        <v>0</v>
      </c>
      <c r="Y5" s="118" t="s">
        <v>20</v>
      </c>
      <c r="Z5" s="118"/>
      <c r="AA5" s="118"/>
      <c r="AB5" s="118"/>
      <c r="AC5" s="123" t="s">
        <v>8</v>
      </c>
      <c r="AD5" s="168">
        <f>G5</f>
        <v>0</v>
      </c>
      <c r="AE5" s="169"/>
      <c r="AF5" s="169"/>
      <c r="AG5" s="169"/>
      <c r="AH5" s="154" t="str">
        <f>TEXT(WEEKDAY(+AD5),"aaa")</f>
        <v>土</v>
      </c>
      <c r="AI5" s="123"/>
      <c r="AJ5" s="163"/>
      <c r="AK5" s="123"/>
      <c r="AL5" s="142"/>
      <c r="AM5" s="142"/>
      <c r="AN5" s="142"/>
      <c r="AO5" s="116"/>
      <c r="AV5" s="118" t="s">
        <v>20</v>
      </c>
      <c r="AW5" s="118"/>
      <c r="AX5" s="118"/>
      <c r="AY5" s="118"/>
      <c r="AZ5" s="123" t="s">
        <v>8</v>
      </c>
      <c r="BA5" s="168">
        <f>AD5</f>
        <v>0</v>
      </c>
      <c r="BB5" s="169"/>
      <c r="BC5" s="169"/>
      <c r="BD5" s="169"/>
      <c r="BE5" s="154" t="str">
        <f>TEXT(WEEKDAY(+BA5),"aaa")</f>
        <v>土</v>
      </c>
      <c r="BF5" s="123"/>
      <c r="BG5" s="163"/>
      <c r="BH5" s="123"/>
      <c r="BI5" s="142"/>
      <c r="BJ5" s="142"/>
      <c r="BK5" s="142"/>
    </row>
    <row r="6" spans="1:68">
      <c r="A6" s="116"/>
      <c r="B6" s="118"/>
      <c r="C6" s="118"/>
      <c r="D6" s="118"/>
      <c r="E6" s="118"/>
      <c r="F6" s="123"/>
      <c r="G6" s="145"/>
      <c r="H6" s="142"/>
      <c r="I6" s="142"/>
      <c r="J6" s="142"/>
      <c r="K6" s="154"/>
      <c r="L6" s="123"/>
      <c r="M6" s="163"/>
      <c r="N6" s="123"/>
      <c r="O6" s="142"/>
      <c r="P6" s="142"/>
      <c r="Q6" s="142"/>
      <c r="R6" s="116"/>
      <c r="S6" s="116"/>
      <c r="T6" s="116"/>
      <c r="U6" s="116"/>
      <c r="V6" s="116"/>
      <c r="Y6" s="118"/>
      <c r="Z6" s="118"/>
      <c r="AA6" s="118"/>
      <c r="AB6" s="118"/>
      <c r="AC6" s="123"/>
      <c r="AD6" s="145"/>
      <c r="AE6" s="142"/>
      <c r="AF6" s="142"/>
      <c r="AG6" s="142"/>
      <c r="AH6" s="154"/>
      <c r="AI6" s="123"/>
      <c r="AJ6" s="163"/>
      <c r="AK6" s="123"/>
      <c r="AL6" s="142"/>
      <c r="AM6" s="142"/>
      <c r="AN6" s="142"/>
      <c r="AO6" s="116"/>
      <c r="AV6" s="118"/>
      <c r="AW6" s="118"/>
      <c r="AX6" s="118"/>
      <c r="AY6" s="118"/>
      <c r="AZ6" s="123"/>
      <c r="BA6" s="145"/>
      <c r="BB6" s="142"/>
      <c r="BC6" s="142"/>
      <c r="BD6" s="142"/>
      <c r="BE6" s="154"/>
      <c r="BF6" s="123"/>
      <c r="BG6" s="163"/>
      <c r="BH6" s="123"/>
      <c r="BI6" s="142"/>
      <c r="BJ6" s="142"/>
      <c r="BK6" s="142"/>
    </row>
    <row r="7" spans="1:68">
      <c r="A7" s="116"/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</row>
    <row r="8" spans="1:68" ht="14.25" hidden="1" customHeight="1">
      <c r="A8" s="116"/>
      <c r="B8" s="116"/>
      <c r="C8" s="124">
        <f>YEAR(G4)</f>
        <v>1900</v>
      </c>
      <c r="D8" s="124">
        <f>MONTH(G4)</f>
        <v>1</v>
      </c>
      <c r="E8" s="124">
        <f>DAY(G4)</f>
        <v>0</v>
      </c>
      <c r="F8" s="124"/>
      <c r="G8" s="124"/>
      <c r="H8" s="124"/>
      <c r="I8" s="124"/>
      <c r="J8" s="116"/>
      <c r="K8" s="116"/>
      <c r="L8" s="116"/>
      <c r="M8" s="116"/>
      <c r="N8" s="124">
        <f>YEAR(I156+1)</f>
        <v>1900</v>
      </c>
      <c r="O8" s="124">
        <f>MONTH(I156+1)</f>
        <v>2</v>
      </c>
      <c r="P8" s="124">
        <f>DAY(I156+1)</f>
        <v>20</v>
      </c>
      <c r="Q8" s="124"/>
      <c r="R8" s="124"/>
      <c r="S8" s="124"/>
      <c r="T8" s="124"/>
      <c r="U8" s="116"/>
      <c r="V8" s="116"/>
      <c r="Y8" s="116"/>
      <c r="Z8" s="124">
        <f>YEAR(T156+1)</f>
        <v>1900</v>
      </c>
      <c r="AA8" s="124">
        <f>MONTH(T156+1)</f>
        <v>4</v>
      </c>
      <c r="AB8" s="124">
        <f>DAY(T156+1)</f>
        <v>16</v>
      </c>
      <c r="AC8" s="124"/>
      <c r="AD8" s="124"/>
      <c r="AE8" s="124"/>
      <c r="AF8" s="124"/>
      <c r="AG8" s="116"/>
      <c r="AH8" s="116"/>
      <c r="AJ8" s="116"/>
      <c r="AK8" s="124">
        <f>YEAR(AF156+1)</f>
        <v>1900</v>
      </c>
      <c r="AL8" s="124">
        <f>MONTH(AF156+1)</f>
        <v>6</v>
      </c>
      <c r="AM8" s="124">
        <f>DAY(AF156+1)</f>
        <v>11</v>
      </c>
      <c r="AN8" s="124"/>
      <c r="AO8" s="124"/>
      <c r="AP8" s="124"/>
      <c r="AQ8" s="124"/>
      <c r="AR8" s="116"/>
      <c r="AS8" s="116"/>
      <c r="AV8" s="116"/>
      <c r="AW8" s="124">
        <f>YEAR(AQ156+1)</f>
        <v>1900</v>
      </c>
      <c r="AX8" s="124">
        <f>MONTH(AQ156+1)</f>
        <v>8</v>
      </c>
      <c r="AY8" s="124">
        <f>DAY(AQ156+1)</f>
        <v>6</v>
      </c>
      <c r="AZ8" s="124"/>
      <c r="BA8" s="124"/>
      <c r="BB8" s="124"/>
      <c r="BC8" s="124"/>
      <c r="BD8" s="116"/>
      <c r="BE8" s="116"/>
      <c r="BG8" s="116"/>
      <c r="BH8" s="124">
        <f>YEAR(BC156+1)</f>
        <v>1900</v>
      </c>
      <c r="BI8" s="124">
        <f>MONTH(BC156+1)</f>
        <v>10</v>
      </c>
      <c r="BJ8" s="124">
        <f>DAY(BC156+1)</f>
        <v>1</v>
      </c>
      <c r="BK8" s="124"/>
      <c r="BL8" s="124"/>
      <c r="BM8" s="124"/>
      <c r="BN8" s="124"/>
      <c r="BO8" s="116"/>
      <c r="BP8" s="116"/>
    </row>
    <row r="9" spans="1:68" ht="14.25" hidden="1" customHeight="1">
      <c r="A9" s="116"/>
      <c r="B9" s="116"/>
      <c r="C9" s="125">
        <f t="shared" ref="C9:H9" si="0">D9-1</f>
        <v>-5</v>
      </c>
      <c r="D9" s="125">
        <f t="shared" si="0"/>
        <v>-4</v>
      </c>
      <c r="E9" s="125">
        <f t="shared" si="0"/>
        <v>-3</v>
      </c>
      <c r="F9" s="125">
        <f t="shared" si="0"/>
        <v>-2</v>
      </c>
      <c r="G9" s="125">
        <f t="shared" si="0"/>
        <v>-1</v>
      </c>
      <c r="H9" s="125">
        <f t="shared" si="0"/>
        <v>0</v>
      </c>
      <c r="I9" s="125">
        <f>DATE(C8,D8,I11)</f>
        <v>1</v>
      </c>
      <c r="J9" s="116"/>
      <c r="K9" s="116"/>
      <c r="L9" s="116"/>
      <c r="M9" s="116"/>
      <c r="N9" s="125">
        <f>I156+1</f>
        <v>51</v>
      </c>
      <c r="O9" s="125">
        <f t="shared" ref="O9:T9" si="1">N9+1</f>
        <v>52</v>
      </c>
      <c r="P9" s="125">
        <f t="shared" si="1"/>
        <v>53</v>
      </c>
      <c r="Q9" s="125">
        <f t="shared" si="1"/>
        <v>54</v>
      </c>
      <c r="R9" s="125">
        <f t="shared" si="1"/>
        <v>55</v>
      </c>
      <c r="S9" s="125">
        <f t="shared" si="1"/>
        <v>56</v>
      </c>
      <c r="T9" s="125">
        <f t="shared" si="1"/>
        <v>57</v>
      </c>
      <c r="U9" s="116"/>
      <c r="V9" s="116"/>
      <c r="Y9" s="116"/>
      <c r="Z9" s="125">
        <f>T156+1</f>
        <v>107</v>
      </c>
      <c r="AA9" s="125">
        <f t="shared" ref="AA9:AF9" si="2">Z9+1</f>
        <v>108</v>
      </c>
      <c r="AB9" s="125">
        <f t="shared" si="2"/>
        <v>109</v>
      </c>
      <c r="AC9" s="125">
        <f t="shared" si="2"/>
        <v>110</v>
      </c>
      <c r="AD9" s="125">
        <f t="shared" si="2"/>
        <v>111</v>
      </c>
      <c r="AE9" s="125">
        <f t="shared" si="2"/>
        <v>112</v>
      </c>
      <c r="AF9" s="125">
        <f t="shared" si="2"/>
        <v>113</v>
      </c>
      <c r="AG9" s="116"/>
      <c r="AH9" s="116"/>
      <c r="AJ9" s="116"/>
      <c r="AK9" s="125">
        <f>AF156+1</f>
        <v>163</v>
      </c>
      <c r="AL9" s="125">
        <f t="shared" ref="AL9:AQ9" si="3">AK9+1</f>
        <v>164</v>
      </c>
      <c r="AM9" s="125">
        <f t="shared" si="3"/>
        <v>165</v>
      </c>
      <c r="AN9" s="125">
        <f t="shared" si="3"/>
        <v>166</v>
      </c>
      <c r="AO9" s="125">
        <f t="shared" si="3"/>
        <v>167</v>
      </c>
      <c r="AP9" s="125">
        <f t="shared" si="3"/>
        <v>168</v>
      </c>
      <c r="AQ9" s="125">
        <f t="shared" si="3"/>
        <v>169</v>
      </c>
      <c r="AR9" s="116"/>
      <c r="AS9" s="116"/>
      <c r="AV9" s="116"/>
      <c r="AW9" s="125">
        <f>AQ156+1</f>
        <v>219</v>
      </c>
      <c r="AX9" s="125">
        <f t="shared" ref="AX9:BC9" si="4">AW9+1</f>
        <v>220</v>
      </c>
      <c r="AY9" s="125">
        <f t="shared" si="4"/>
        <v>221</v>
      </c>
      <c r="AZ9" s="125">
        <f t="shared" si="4"/>
        <v>222</v>
      </c>
      <c r="BA9" s="125">
        <f t="shared" si="4"/>
        <v>223</v>
      </c>
      <c r="BB9" s="125">
        <f t="shared" si="4"/>
        <v>224</v>
      </c>
      <c r="BC9" s="125">
        <f t="shared" si="4"/>
        <v>225</v>
      </c>
      <c r="BD9" s="116"/>
      <c r="BE9" s="116"/>
      <c r="BG9" s="116"/>
      <c r="BH9" s="125">
        <f>BC156+1</f>
        <v>275</v>
      </c>
      <c r="BI9" s="125">
        <f t="shared" ref="BI9:BN9" si="5">BH9+1</f>
        <v>276</v>
      </c>
      <c r="BJ9" s="125">
        <f t="shared" si="5"/>
        <v>277</v>
      </c>
      <c r="BK9" s="125">
        <f t="shared" si="5"/>
        <v>278</v>
      </c>
      <c r="BL9" s="125">
        <f t="shared" si="5"/>
        <v>279</v>
      </c>
      <c r="BM9" s="125">
        <f t="shared" si="5"/>
        <v>280</v>
      </c>
      <c r="BN9" s="125">
        <f t="shared" si="5"/>
        <v>281</v>
      </c>
      <c r="BO9" s="116"/>
      <c r="BP9" s="116"/>
    </row>
    <row r="10" spans="1:68" ht="14.25" customHeight="1">
      <c r="A10" s="116"/>
      <c r="B10" s="119" t="s">
        <v>1</v>
      </c>
      <c r="C10" s="126">
        <f>DATE($C8,$D8,1)</f>
        <v>1</v>
      </c>
      <c r="D10" s="136"/>
      <c r="E10" s="136"/>
      <c r="F10" s="136"/>
      <c r="G10" s="136"/>
      <c r="H10" s="136"/>
      <c r="I10" s="136"/>
      <c r="J10" s="136"/>
      <c r="K10" s="155"/>
      <c r="L10" s="116"/>
      <c r="M10" s="119" t="s">
        <v>1</v>
      </c>
      <c r="N10" s="126">
        <f>DATE($N8,$O8,1)</f>
        <v>32</v>
      </c>
      <c r="O10" s="136"/>
      <c r="P10" s="136"/>
      <c r="Q10" s="136"/>
      <c r="R10" s="136"/>
      <c r="S10" s="136"/>
      <c r="T10" s="136"/>
      <c r="U10" s="136"/>
      <c r="V10" s="155"/>
      <c r="Y10" s="119" t="s">
        <v>1</v>
      </c>
      <c r="Z10" s="126">
        <f>DATE($N8,$O8,1)</f>
        <v>32</v>
      </c>
      <c r="AA10" s="136"/>
      <c r="AB10" s="136"/>
      <c r="AC10" s="136"/>
      <c r="AD10" s="136"/>
      <c r="AE10" s="136"/>
      <c r="AF10" s="136"/>
      <c r="AG10" s="136"/>
      <c r="AH10" s="155"/>
      <c r="AJ10" s="119" t="s">
        <v>1</v>
      </c>
      <c r="AK10" s="126">
        <f>DATE($AK8,$AL8,1)</f>
        <v>153</v>
      </c>
      <c r="AL10" s="136"/>
      <c r="AM10" s="136"/>
      <c r="AN10" s="136"/>
      <c r="AO10" s="136"/>
      <c r="AP10" s="136"/>
      <c r="AQ10" s="136"/>
      <c r="AR10" s="136"/>
      <c r="AS10" s="155"/>
      <c r="AV10" s="119" t="s">
        <v>1</v>
      </c>
      <c r="AW10" s="126">
        <f>DATE($AW8,$AX8,1)</f>
        <v>214</v>
      </c>
      <c r="AX10" s="136"/>
      <c r="AY10" s="136"/>
      <c r="AZ10" s="136"/>
      <c r="BA10" s="136"/>
      <c r="BB10" s="136"/>
      <c r="BC10" s="136"/>
      <c r="BD10" s="136"/>
      <c r="BE10" s="155"/>
      <c r="BG10" s="119" t="s">
        <v>1</v>
      </c>
      <c r="BH10" s="126">
        <f>DATE($BH8,$BI8,1)</f>
        <v>275</v>
      </c>
      <c r="BI10" s="136"/>
      <c r="BJ10" s="136"/>
      <c r="BK10" s="136"/>
      <c r="BL10" s="136"/>
      <c r="BM10" s="136"/>
      <c r="BN10" s="136"/>
      <c r="BO10" s="136"/>
      <c r="BP10" s="155"/>
    </row>
    <row r="11" spans="1:68" ht="14.25" customHeight="1">
      <c r="A11" s="116"/>
      <c r="B11" s="120" t="s">
        <v>49</v>
      </c>
      <c r="C11" s="127" t="str">
        <f>IF("月"=$K4,$E8,"")</f>
        <v/>
      </c>
      <c r="D11" s="137" t="str">
        <f>IF(C11="",IF("火"=$K4,$E8,""),C11+1)</f>
        <v/>
      </c>
      <c r="E11" s="137" t="str">
        <f>IF(D11="",IF("水"=$K4,$E8,""),D11+1)</f>
        <v/>
      </c>
      <c r="F11" s="137" t="str">
        <f>IF(E11="",IF("木"=$K4,$E8,""),E11+1)</f>
        <v/>
      </c>
      <c r="G11" s="137" t="str">
        <f>IF(F11="",IF("金"=$K4,$E8,""),F11+1)</f>
        <v/>
      </c>
      <c r="H11" s="137">
        <f>IF(G11="",IF("土"=$K4,$E8,""),G11+1)</f>
        <v>0</v>
      </c>
      <c r="I11" s="137">
        <f>IF(H11="",IF("日"=$K4,$E8,""),H11+1)</f>
        <v>1</v>
      </c>
      <c r="J11" s="150" t="s">
        <v>25</v>
      </c>
      <c r="K11" s="156">
        <f>COUNTIFS(C12:I12,"土",C13:I13,"")+COUNTIFS(C12:I12,"日",C13:I13,"")</f>
        <v>2</v>
      </c>
      <c r="L11" s="116"/>
      <c r="M11" s="120" t="s">
        <v>49</v>
      </c>
      <c r="N11" s="127" t="str">
        <f>IF(I156&lt;$G$5,I158+1,"")</f>
        <v/>
      </c>
      <c r="O11" s="137" t="str">
        <f t="shared" ref="O11:T11" si="6">IF(N9&lt;$G$5,N11+1,"")</f>
        <v/>
      </c>
      <c r="P11" s="137" t="str">
        <f t="shared" si="6"/>
        <v/>
      </c>
      <c r="Q11" s="137" t="str">
        <f t="shared" si="6"/>
        <v/>
      </c>
      <c r="R11" s="137" t="str">
        <f t="shared" si="6"/>
        <v/>
      </c>
      <c r="S11" s="137" t="str">
        <f t="shared" si="6"/>
        <v/>
      </c>
      <c r="T11" s="137" t="str">
        <f t="shared" si="6"/>
        <v/>
      </c>
      <c r="U11" s="150" t="s">
        <v>25</v>
      </c>
      <c r="V11" s="156">
        <f>COUNTIFS(N12:T12,"土",N13:T13,"")+COUNTIFS(N12:T12,"日",N13:T13,"")</f>
        <v>0</v>
      </c>
      <c r="Y11" s="120" t="s">
        <v>49</v>
      </c>
      <c r="Z11" s="127" t="str">
        <f>IF(T156&lt;$G$5,T158+1,"")</f>
        <v/>
      </c>
      <c r="AA11" s="137" t="str">
        <f t="shared" ref="AA11:AF11" si="7">IF(Z9&lt;$G$5,Z11+1,"")</f>
        <v/>
      </c>
      <c r="AB11" s="137" t="str">
        <f t="shared" si="7"/>
        <v/>
      </c>
      <c r="AC11" s="137" t="str">
        <f t="shared" si="7"/>
        <v/>
      </c>
      <c r="AD11" s="137" t="str">
        <f t="shared" si="7"/>
        <v/>
      </c>
      <c r="AE11" s="137" t="str">
        <f t="shared" si="7"/>
        <v/>
      </c>
      <c r="AF11" s="137" t="str">
        <f t="shared" si="7"/>
        <v/>
      </c>
      <c r="AG11" s="150" t="s">
        <v>25</v>
      </c>
      <c r="AH11" s="156">
        <f>COUNTIFS(Z12:AF12,"土",Z13:AF13,"")+COUNTIFS(Z12:AF12,"日",Z13:AF13,"")</f>
        <v>0</v>
      </c>
      <c r="AJ11" s="120" t="s">
        <v>49</v>
      </c>
      <c r="AK11" s="127" t="str">
        <f>IF(AF156&lt;$G$5,AF158+1,"")</f>
        <v/>
      </c>
      <c r="AL11" s="137" t="str">
        <f t="shared" ref="AL11:AQ11" si="8">IF(AK9&lt;$G$5,AK11+1,"")</f>
        <v/>
      </c>
      <c r="AM11" s="137" t="str">
        <f t="shared" si="8"/>
        <v/>
      </c>
      <c r="AN11" s="137" t="str">
        <f t="shared" si="8"/>
        <v/>
      </c>
      <c r="AO11" s="137" t="str">
        <f t="shared" si="8"/>
        <v/>
      </c>
      <c r="AP11" s="137" t="str">
        <f t="shared" si="8"/>
        <v/>
      </c>
      <c r="AQ11" s="137" t="str">
        <f t="shared" si="8"/>
        <v/>
      </c>
      <c r="AR11" s="150" t="s">
        <v>25</v>
      </c>
      <c r="AS11" s="156">
        <f>COUNTIFS(AK12:AQ12,"土",AK13:AQ13,"")+COUNTIFS(AK12:AQ12,"日",AK13:AQ13,"")</f>
        <v>0</v>
      </c>
      <c r="AV11" s="120" t="s">
        <v>49</v>
      </c>
      <c r="AW11" s="127" t="str">
        <f>IF(AQ156&lt;$G$5,AQ158+1,"")</f>
        <v/>
      </c>
      <c r="AX11" s="137" t="str">
        <f t="shared" ref="AX11:BC11" si="9">IF(AW9&lt;$G$5,AW11+1,"")</f>
        <v/>
      </c>
      <c r="AY11" s="137" t="str">
        <f t="shared" si="9"/>
        <v/>
      </c>
      <c r="AZ11" s="137" t="str">
        <f t="shared" si="9"/>
        <v/>
      </c>
      <c r="BA11" s="137" t="str">
        <f t="shared" si="9"/>
        <v/>
      </c>
      <c r="BB11" s="137" t="str">
        <f t="shared" si="9"/>
        <v/>
      </c>
      <c r="BC11" s="137" t="str">
        <f t="shared" si="9"/>
        <v/>
      </c>
      <c r="BD11" s="150" t="s">
        <v>25</v>
      </c>
      <c r="BE11" s="156">
        <f>COUNTIFS(AW12:BC12,"土",AW13:BC13,"")+COUNTIFS(AW12:BC12,"日",AW13:BC13,"")</f>
        <v>0</v>
      </c>
      <c r="BG11" s="120" t="s">
        <v>49</v>
      </c>
      <c r="BH11" s="127" t="str">
        <f>IF(BC156&lt;$G$5,BC158+1,"")</f>
        <v/>
      </c>
      <c r="BI11" s="137" t="str">
        <f t="shared" ref="BI11:BN11" si="10">IF(BH9&lt;$G$5,BH11+1,"")</f>
        <v/>
      </c>
      <c r="BJ11" s="137" t="str">
        <f t="shared" si="10"/>
        <v/>
      </c>
      <c r="BK11" s="137" t="str">
        <f t="shared" si="10"/>
        <v/>
      </c>
      <c r="BL11" s="137" t="str">
        <f t="shared" si="10"/>
        <v/>
      </c>
      <c r="BM11" s="137" t="str">
        <f t="shared" si="10"/>
        <v/>
      </c>
      <c r="BN11" s="137" t="str">
        <f t="shared" si="10"/>
        <v/>
      </c>
      <c r="BO11" s="150" t="s">
        <v>25</v>
      </c>
      <c r="BP11" s="156">
        <f>COUNTIFS(BH12:BN12,"土",BH13:BN13,"")+COUNTIFS(BH12:BN12,"日",BH13:BN13,"")</f>
        <v>0</v>
      </c>
    </row>
    <row r="12" spans="1:68" ht="14.25" customHeight="1">
      <c r="A12" s="116"/>
      <c r="B12" s="120" t="s">
        <v>26</v>
      </c>
      <c r="C12" s="128" t="str">
        <f>IF(C11="","","月")</f>
        <v/>
      </c>
      <c r="D12" s="128" t="str">
        <f>IF(D11="","","火")</f>
        <v/>
      </c>
      <c r="E12" s="128" t="str">
        <f>IF(E11="","","水")</f>
        <v/>
      </c>
      <c r="F12" s="128" t="str">
        <f>IF(F11="","","木")</f>
        <v/>
      </c>
      <c r="G12" s="128" t="str">
        <f>IF(G11="","","金")</f>
        <v/>
      </c>
      <c r="H12" s="128" t="str">
        <f>IF(H11="","","土")</f>
        <v>土</v>
      </c>
      <c r="I12" s="128" t="str">
        <f>IF(I11="","","日")</f>
        <v>日</v>
      </c>
      <c r="J12" s="151" t="s">
        <v>50</v>
      </c>
      <c r="K12" s="157">
        <f>COUNTIF(C13:I13,"夏休")+COUNTIF(C13:I13,"冬休")+COUNTIF(C13:I13,"中止")+COUNTIF(C13:I13,"制作中")</f>
        <v>0</v>
      </c>
      <c r="L12" s="116"/>
      <c r="M12" s="120" t="s">
        <v>26</v>
      </c>
      <c r="N12" s="128" t="str">
        <f>IF(N11="","","月")</f>
        <v/>
      </c>
      <c r="O12" s="128" t="str">
        <f>IF(O11="","","火")</f>
        <v/>
      </c>
      <c r="P12" s="128" t="str">
        <f>IF(P11="","","水")</f>
        <v/>
      </c>
      <c r="Q12" s="128" t="str">
        <f>IF(Q11="","","木")</f>
        <v/>
      </c>
      <c r="R12" s="128" t="str">
        <f>IF(R11="","","金")</f>
        <v/>
      </c>
      <c r="S12" s="128" t="str">
        <f>IF(S11="","","土")</f>
        <v/>
      </c>
      <c r="T12" s="128" t="str">
        <f>IF(T11="","","日")</f>
        <v/>
      </c>
      <c r="U12" s="151" t="s">
        <v>50</v>
      </c>
      <c r="V12" s="157">
        <f>COUNTIF(N13:T13,"夏休")+COUNTIF(N13:T13,"冬休")+COUNTIF(N13:T13,"中止")+COUNTIF(N13:T13,"制作中")</f>
        <v>0</v>
      </c>
      <c r="Y12" s="120" t="s">
        <v>26</v>
      </c>
      <c r="Z12" s="128" t="str">
        <f>IF(Z11="","","月")</f>
        <v/>
      </c>
      <c r="AA12" s="128" t="str">
        <f>IF(AA11="","","火")</f>
        <v/>
      </c>
      <c r="AB12" s="128" t="str">
        <f>IF(AB11="","","水")</f>
        <v/>
      </c>
      <c r="AC12" s="128" t="str">
        <f>IF(AC11="","","木")</f>
        <v/>
      </c>
      <c r="AD12" s="128" t="str">
        <f>IF(AD11="","","金")</f>
        <v/>
      </c>
      <c r="AE12" s="128" t="str">
        <f>IF(AE11="","","土")</f>
        <v/>
      </c>
      <c r="AF12" s="128" t="str">
        <f>IF(AF11="","","日")</f>
        <v/>
      </c>
      <c r="AG12" s="151" t="s">
        <v>50</v>
      </c>
      <c r="AH12" s="157">
        <f>COUNTIF(Z13:AF13,"夏休")+COUNTIF(Z13:AF13,"冬休")+COUNTIF(Z13:AF13,"中止")+COUNTIF(Z13:AF13,"制作中")</f>
        <v>0</v>
      </c>
      <c r="AJ12" s="120" t="s">
        <v>26</v>
      </c>
      <c r="AK12" s="128" t="str">
        <f>IF(AK11="","","月")</f>
        <v/>
      </c>
      <c r="AL12" s="128" t="str">
        <f>IF(AL11="","","火")</f>
        <v/>
      </c>
      <c r="AM12" s="128" t="str">
        <f>IF(AM11="","","水")</f>
        <v/>
      </c>
      <c r="AN12" s="128" t="str">
        <f>IF(AN11="","","木")</f>
        <v/>
      </c>
      <c r="AO12" s="128" t="str">
        <f>IF(AO11="","","金")</f>
        <v/>
      </c>
      <c r="AP12" s="128" t="str">
        <f>IF(AP11="","","土")</f>
        <v/>
      </c>
      <c r="AQ12" s="128" t="str">
        <f>IF(AQ11="","","日")</f>
        <v/>
      </c>
      <c r="AR12" s="151" t="s">
        <v>50</v>
      </c>
      <c r="AS12" s="157">
        <f>COUNTIF(AK13:AQ13,"夏休")+COUNTIF(AK13:AQ13,"冬休")+COUNTIF(AK13:AQ13,"中止")+COUNTIF(AK13:AQ13,"制作中")</f>
        <v>0</v>
      </c>
      <c r="AV12" s="120" t="s">
        <v>26</v>
      </c>
      <c r="AW12" s="128" t="str">
        <f>IF(AW11="","","月")</f>
        <v/>
      </c>
      <c r="AX12" s="128" t="str">
        <f>IF(AX11="","","火")</f>
        <v/>
      </c>
      <c r="AY12" s="128" t="str">
        <f>IF(AY11="","","水")</f>
        <v/>
      </c>
      <c r="AZ12" s="128" t="str">
        <f>IF(AZ11="","","木")</f>
        <v/>
      </c>
      <c r="BA12" s="128" t="str">
        <f>IF(BA11="","","金")</f>
        <v/>
      </c>
      <c r="BB12" s="128" t="str">
        <f>IF(BB11="","","土")</f>
        <v/>
      </c>
      <c r="BC12" s="128" t="str">
        <f>IF(BC11="","","日")</f>
        <v/>
      </c>
      <c r="BD12" s="151" t="s">
        <v>50</v>
      </c>
      <c r="BE12" s="157">
        <f>COUNTIF(AW13:BC13,"夏休")+COUNTIF(AW13:BC13,"冬休")+COUNTIF(AW13:BC13,"中止")+COUNTIF(AW13:BC13,"制作中")</f>
        <v>0</v>
      </c>
      <c r="BG12" s="120" t="s">
        <v>26</v>
      </c>
      <c r="BH12" s="128" t="str">
        <f>IF(BH11="","","月")</f>
        <v/>
      </c>
      <c r="BI12" s="128" t="str">
        <f>IF(BI11="","","火")</f>
        <v/>
      </c>
      <c r="BJ12" s="128" t="str">
        <f>IF(BJ11="","","水")</f>
        <v/>
      </c>
      <c r="BK12" s="128" t="str">
        <f>IF(BK11="","","木")</f>
        <v/>
      </c>
      <c r="BL12" s="128" t="str">
        <f>IF(BL11="","","金")</f>
        <v/>
      </c>
      <c r="BM12" s="128" t="str">
        <f>IF(BM11="","","土")</f>
        <v/>
      </c>
      <c r="BN12" s="128" t="str">
        <f>IF(BN11="","","日")</f>
        <v/>
      </c>
      <c r="BO12" s="151" t="s">
        <v>50</v>
      </c>
      <c r="BP12" s="157">
        <f>COUNTIF(BH13:BN13,"夏休")+COUNTIF(BH13:BN13,"冬休")+COUNTIF(BH13:BN13,"中止")+COUNTIF(BH13:BN13,"制作中")</f>
        <v>0</v>
      </c>
    </row>
    <row r="13" spans="1:68" ht="14.25" customHeight="1">
      <c r="A13" s="116"/>
      <c r="B13" s="120" t="s">
        <v>50</v>
      </c>
      <c r="C13" s="129"/>
      <c r="D13" s="138"/>
      <c r="E13" s="138"/>
      <c r="F13" s="138"/>
      <c r="G13" s="138"/>
      <c r="H13" s="138"/>
      <c r="I13" s="146"/>
      <c r="J13" s="151" t="s">
        <v>4</v>
      </c>
      <c r="K13" s="158">
        <f>COUNT(C11:I11)-K12</f>
        <v>2</v>
      </c>
      <c r="L13" s="116"/>
      <c r="M13" s="120" t="s">
        <v>50</v>
      </c>
      <c r="N13" s="129"/>
      <c r="O13" s="138"/>
      <c r="P13" s="138"/>
      <c r="Q13" s="138"/>
      <c r="R13" s="138"/>
      <c r="S13" s="138"/>
      <c r="T13" s="146"/>
      <c r="U13" s="151" t="s">
        <v>4</v>
      </c>
      <c r="V13" s="157">
        <f>COUNT(N11:T11)-V12</f>
        <v>0</v>
      </c>
      <c r="Y13" s="120" t="s">
        <v>50</v>
      </c>
      <c r="Z13" s="129"/>
      <c r="AA13" s="138"/>
      <c r="AB13" s="138"/>
      <c r="AC13" s="138"/>
      <c r="AD13" s="138"/>
      <c r="AE13" s="138"/>
      <c r="AF13" s="146"/>
      <c r="AG13" s="151" t="s">
        <v>4</v>
      </c>
      <c r="AH13" s="157">
        <f>COUNT(Z11:AF11)-AH12</f>
        <v>0</v>
      </c>
      <c r="AJ13" s="120" t="s">
        <v>50</v>
      </c>
      <c r="AK13" s="129"/>
      <c r="AL13" s="138"/>
      <c r="AM13" s="138"/>
      <c r="AN13" s="138"/>
      <c r="AO13" s="138"/>
      <c r="AP13" s="138"/>
      <c r="AQ13" s="146"/>
      <c r="AR13" s="151" t="s">
        <v>4</v>
      </c>
      <c r="AS13" s="157">
        <f>COUNT(AK11:AQ11)-AS12</f>
        <v>0</v>
      </c>
      <c r="AV13" s="120" t="s">
        <v>50</v>
      </c>
      <c r="AW13" s="129"/>
      <c r="AX13" s="138"/>
      <c r="AY13" s="138"/>
      <c r="AZ13" s="138"/>
      <c r="BA13" s="138"/>
      <c r="BB13" s="138"/>
      <c r="BC13" s="146"/>
      <c r="BD13" s="151" t="s">
        <v>4</v>
      </c>
      <c r="BE13" s="157">
        <f>COUNT(AW11:BC11)-BE12</f>
        <v>0</v>
      </c>
      <c r="BG13" s="120" t="s">
        <v>50</v>
      </c>
      <c r="BH13" s="129"/>
      <c r="BI13" s="138"/>
      <c r="BJ13" s="138"/>
      <c r="BK13" s="138"/>
      <c r="BL13" s="138"/>
      <c r="BM13" s="138"/>
      <c r="BN13" s="146"/>
      <c r="BO13" s="151" t="s">
        <v>4</v>
      </c>
      <c r="BP13" s="157">
        <f>COUNT(BH11:BN11)-BP12</f>
        <v>0</v>
      </c>
    </row>
    <row r="14" spans="1:68" ht="14.25" customHeight="1">
      <c r="A14" s="116"/>
      <c r="B14" s="120"/>
      <c r="C14" s="130"/>
      <c r="D14" s="139"/>
      <c r="E14" s="139"/>
      <c r="F14" s="139"/>
      <c r="G14" s="139"/>
      <c r="H14" s="139"/>
      <c r="I14" s="147"/>
      <c r="J14" s="151" t="s">
        <v>29</v>
      </c>
      <c r="K14" s="157">
        <f>COUNTIF(C15:I16,"休")</f>
        <v>0</v>
      </c>
      <c r="L14" s="116"/>
      <c r="M14" s="120"/>
      <c r="N14" s="130"/>
      <c r="O14" s="139"/>
      <c r="P14" s="139"/>
      <c r="Q14" s="139"/>
      <c r="R14" s="139"/>
      <c r="S14" s="139"/>
      <c r="T14" s="147"/>
      <c r="U14" s="151" t="s">
        <v>29</v>
      </c>
      <c r="V14" s="157">
        <f>COUNTIF(N15:T16,"休")</f>
        <v>0</v>
      </c>
      <c r="Y14" s="120"/>
      <c r="Z14" s="130"/>
      <c r="AA14" s="139"/>
      <c r="AB14" s="139"/>
      <c r="AC14" s="139"/>
      <c r="AD14" s="139"/>
      <c r="AE14" s="139"/>
      <c r="AF14" s="147"/>
      <c r="AG14" s="151" t="s">
        <v>29</v>
      </c>
      <c r="AH14" s="157">
        <f>COUNTIF(Z15:AF16,"休")</f>
        <v>0</v>
      </c>
      <c r="AJ14" s="120"/>
      <c r="AK14" s="130"/>
      <c r="AL14" s="139"/>
      <c r="AM14" s="139"/>
      <c r="AN14" s="139"/>
      <c r="AO14" s="139"/>
      <c r="AP14" s="139"/>
      <c r="AQ14" s="147"/>
      <c r="AR14" s="151" t="s">
        <v>29</v>
      </c>
      <c r="AS14" s="157">
        <f>COUNTIF(AK15:AQ16,"休")</f>
        <v>0</v>
      </c>
      <c r="AV14" s="120"/>
      <c r="AW14" s="130"/>
      <c r="AX14" s="139"/>
      <c r="AY14" s="139"/>
      <c r="AZ14" s="139"/>
      <c r="BA14" s="139"/>
      <c r="BB14" s="139"/>
      <c r="BC14" s="147"/>
      <c r="BD14" s="151" t="s">
        <v>29</v>
      </c>
      <c r="BE14" s="157">
        <f>COUNTIF(AW15:BC16,"休")</f>
        <v>0</v>
      </c>
      <c r="BG14" s="120"/>
      <c r="BH14" s="130"/>
      <c r="BI14" s="139"/>
      <c r="BJ14" s="139"/>
      <c r="BK14" s="139"/>
      <c r="BL14" s="139"/>
      <c r="BM14" s="139"/>
      <c r="BN14" s="147"/>
      <c r="BO14" s="151" t="s">
        <v>29</v>
      </c>
      <c r="BP14" s="157">
        <f>COUNTIF(BH15:BN16,"休")</f>
        <v>0</v>
      </c>
    </row>
    <row r="15" spans="1:68" ht="14.25" customHeight="1">
      <c r="A15" s="116"/>
      <c r="B15" s="120" t="s">
        <v>2</v>
      </c>
      <c r="C15" s="131"/>
      <c r="D15" s="140"/>
      <c r="E15" s="140"/>
      <c r="F15" s="140"/>
      <c r="G15" s="140"/>
      <c r="H15" s="140"/>
      <c r="I15" s="148"/>
      <c r="J15" s="151" t="s">
        <v>30</v>
      </c>
      <c r="K15" s="159">
        <f>K14/K13</f>
        <v>0</v>
      </c>
      <c r="L15" s="116"/>
      <c r="M15" s="120" t="s">
        <v>2</v>
      </c>
      <c r="N15" s="131"/>
      <c r="O15" s="140"/>
      <c r="P15" s="140"/>
      <c r="Q15" s="140"/>
      <c r="R15" s="140"/>
      <c r="S15" s="140"/>
      <c r="T15" s="148"/>
      <c r="U15" s="151" t="s">
        <v>30</v>
      </c>
      <c r="V15" s="160" t="e">
        <f>V14/V13</f>
        <v>#DIV/0!</v>
      </c>
      <c r="Y15" s="120" t="s">
        <v>2</v>
      </c>
      <c r="Z15" s="131"/>
      <c r="AA15" s="140"/>
      <c r="AB15" s="140"/>
      <c r="AC15" s="140"/>
      <c r="AD15" s="140"/>
      <c r="AE15" s="140"/>
      <c r="AF15" s="148"/>
      <c r="AG15" s="151" t="s">
        <v>30</v>
      </c>
      <c r="AH15" s="160" t="e">
        <f>AH14/AH13</f>
        <v>#DIV/0!</v>
      </c>
      <c r="AJ15" s="120" t="s">
        <v>2</v>
      </c>
      <c r="AK15" s="131"/>
      <c r="AL15" s="140"/>
      <c r="AM15" s="140"/>
      <c r="AN15" s="140"/>
      <c r="AO15" s="140"/>
      <c r="AP15" s="140"/>
      <c r="AQ15" s="148"/>
      <c r="AR15" s="151" t="s">
        <v>30</v>
      </c>
      <c r="AS15" s="160" t="e">
        <f>AS14/AS13</f>
        <v>#DIV/0!</v>
      </c>
      <c r="AV15" s="120" t="s">
        <v>2</v>
      </c>
      <c r="AW15" s="131"/>
      <c r="AX15" s="140"/>
      <c r="AY15" s="140"/>
      <c r="AZ15" s="140"/>
      <c r="BA15" s="140"/>
      <c r="BB15" s="140"/>
      <c r="BC15" s="148"/>
      <c r="BD15" s="151" t="s">
        <v>30</v>
      </c>
      <c r="BE15" s="160" t="e">
        <f>BE14/BE13</f>
        <v>#DIV/0!</v>
      </c>
      <c r="BG15" s="120" t="s">
        <v>2</v>
      </c>
      <c r="BH15" s="131"/>
      <c r="BI15" s="140"/>
      <c r="BJ15" s="140"/>
      <c r="BK15" s="140"/>
      <c r="BL15" s="140"/>
      <c r="BM15" s="140"/>
      <c r="BN15" s="148"/>
      <c r="BO15" s="151" t="s">
        <v>30</v>
      </c>
      <c r="BP15" s="160" t="e">
        <f>BP14/BP13</f>
        <v>#DIV/0!</v>
      </c>
    </row>
    <row r="16" spans="1:68" ht="14.25" customHeight="1">
      <c r="A16" s="116"/>
      <c r="B16" s="120"/>
      <c r="C16" s="131"/>
      <c r="D16" s="140"/>
      <c r="E16" s="140"/>
      <c r="F16" s="140"/>
      <c r="G16" s="140"/>
      <c r="H16" s="140"/>
      <c r="I16" s="148"/>
      <c r="J16" s="151" t="s">
        <v>7</v>
      </c>
      <c r="K16" s="157">
        <f>COUNTA(C17:I17)</f>
        <v>0</v>
      </c>
      <c r="L16" s="116"/>
      <c r="M16" s="120"/>
      <c r="N16" s="131"/>
      <c r="O16" s="140"/>
      <c r="P16" s="140"/>
      <c r="Q16" s="140"/>
      <c r="R16" s="140"/>
      <c r="S16" s="140"/>
      <c r="T16" s="148"/>
      <c r="U16" s="151" t="s">
        <v>7</v>
      </c>
      <c r="V16" s="157">
        <f>COUNTA(N17:T17)</f>
        <v>0</v>
      </c>
      <c r="Y16" s="120"/>
      <c r="Z16" s="131"/>
      <c r="AA16" s="140"/>
      <c r="AB16" s="140"/>
      <c r="AC16" s="140"/>
      <c r="AD16" s="140"/>
      <c r="AE16" s="140"/>
      <c r="AF16" s="148"/>
      <c r="AG16" s="151" t="s">
        <v>7</v>
      </c>
      <c r="AH16" s="157">
        <f>COUNTA(Z17:AF17)</f>
        <v>0</v>
      </c>
      <c r="AJ16" s="120"/>
      <c r="AK16" s="131"/>
      <c r="AL16" s="140"/>
      <c r="AM16" s="140"/>
      <c r="AN16" s="140"/>
      <c r="AO16" s="140"/>
      <c r="AP16" s="140"/>
      <c r="AQ16" s="148"/>
      <c r="AR16" s="151" t="s">
        <v>7</v>
      </c>
      <c r="AS16" s="157">
        <f>COUNTA(AK17:AQ17)</f>
        <v>0</v>
      </c>
      <c r="AV16" s="120"/>
      <c r="AW16" s="131"/>
      <c r="AX16" s="140"/>
      <c r="AY16" s="140"/>
      <c r="AZ16" s="140"/>
      <c r="BA16" s="140"/>
      <c r="BB16" s="140"/>
      <c r="BC16" s="148"/>
      <c r="BD16" s="151" t="s">
        <v>7</v>
      </c>
      <c r="BE16" s="157">
        <f>COUNTA(AW17:BC17)</f>
        <v>0</v>
      </c>
      <c r="BG16" s="120"/>
      <c r="BH16" s="131"/>
      <c r="BI16" s="140"/>
      <c r="BJ16" s="140"/>
      <c r="BK16" s="140"/>
      <c r="BL16" s="140"/>
      <c r="BM16" s="140"/>
      <c r="BN16" s="148"/>
      <c r="BO16" s="151" t="s">
        <v>7</v>
      </c>
      <c r="BP16" s="157">
        <f>COUNTA(BH17:BN17)</f>
        <v>0</v>
      </c>
    </row>
    <row r="17" spans="1:74" ht="14.25" customHeight="1">
      <c r="A17" s="116"/>
      <c r="B17" s="120" t="s">
        <v>17</v>
      </c>
      <c r="C17" s="131"/>
      <c r="D17" s="140"/>
      <c r="E17" s="140"/>
      <c r="F17" s="140"/>
      <c r="G17" s="140"/>
      <c r="H17" s="140"/>
      <c r="I17" s="148"/>
      <c r="J17" s="151" t="s">
        <v>31</v>
      </c>
      <c r="K17" s="159">
        <f>K16/K13</f>
        <v>0</v>
      </c>
      <c r="L17" s="116"/>
      <c r="M17" s="120" t="s">
        <v>17</v>
      </c>
      <c r="N17" s="131"/>
      <c r="O17" s="140"/>
      <c r="P17" s="140"/>
      <c r="Q17" s="140"/>
      <c r="R17" s="140"/>
      <c r="S17" s="140"/>
      <c r="T17" s="148"/>
      <c r="U17" s="151" t="s">
        <v>31</v>
      </c>
      <c r="V17" s="160" t="e">
        <f>V16/V13</f>
        <v>#DIV/0!</v>
      </c>
      <c r="Y17" s="120" t="s">
        <v>17</v>
      </c>
      <c r="Z17" s="131"/>
      <c r="AA17" s="140"/>
      <c r="AB17" s="140"/>
      <c r="AC17" s="140"/>
      <c r="AD17" s="140"/>
      <c r="AE17" s="140"/>
      <c r="AF17" s="148"/>
      <c r="AG17" s="151" t="s">
        <v>31</v>
      </c>
      <c r="AH17" s="160" t="e">
        <f>AH16/AH13</f>
        <v>#DIV/0!</v>
      </c>
      <c r="AJ17" s="120" t="s">
        <v>17</v>
      </c>
      <c r="AK17" s="131"/>
      <c r="AL17" s="140"/>
      <c r="AM17" s="140"/>
      <c r="AN17" s="140"/>
      <c r="AO17" s="140"/>
      <c r="AP17" s="140"/>
      <c r="AQ17" s="148"/>
      <c r="AR17" s="151" t="s">
        <v>31</v>
      </c>
      <c r="AS17" s="160" t="e">
        <f>AS16/AS13</f>
        <v>#DIV/0!</v>
      </c>
      <c r="AV17" s="120" t="s">
        <v>17</v>
      </c>
      <c r="AW17" s="131"/>
      <c r="AX17" s="140"/>
      <c r="AY17" s="140"/>
      <c r="AZ17" s="140"/>
      <c r="BA17" s="140"/>
      <c r="BB17" s="140"/>
      <c r="BC17" s="148"/>
      <c r="BD17" s="151" t="s">
        <v>31</v>
      </c>
      <c r="BE17" s="160" t="e">
        <f>BE16/BE13</f>
        <v>#DIV/0!</v>
      </c>
      <c r="BG17" s="120" t="s">
        <v>17</v>
      </c>
      <c r="BH17" s="131"/>
      <c r="BI17" s="140"/>
      <c r="BJ17" s="140"/>
      <c r="BK17" s="140"/>
      <c r="BL17" s="140"/>
      <c r="BM17" s="140"/>
      <c r="BN17" s="148"/>
      <c r="BO17" s="151" t="s">
        <v>31</v>
      </c>
      <c r="BP17" s="160" t="e">
        <f>BP16/BP13</f>
        <v>#DIV/0!</v>
      </c>
    </row>
    <row r="18" spans="1:74" ht="14.25" customHeight="1">
      <c r="A18" s="116"/>
      <c r="B18" s="121"/>
      <c r="C18" s="132"/>
      <c r="D18" s="141"/>
      <c r="E18" s="141"/>
      <c r="F18" s="141"/>
      <c r="G18" s="141"/>
      <c r="H18" s="141"/>
      <c r="I18" s="149"/>
      <c r="J18" s="152" t="s">
        <v>10</v>
      </c>
      <c r="K18" s="149" t="str">
        <f>IF(K11&lt;1,"対象外",IF(K16&gt;=K11,"OK","NG"))</f>
        <v>NG</v>
      </c>
      <c r="L18" s="116"/>
      <c r="M18" s="121"/>
      <c r="N18" s="132"/>
      <c r="O18" s="141"/>
      <c r="P18" s="141"/>
      <c r="Q18" s="141"/>
      <c r="R18" s="141"/>
      <c r="S18" s="141"/>
      <c r="T18" s="149"/>
      <c r="U18" s="152" t="s">
        <v>10</v>
      </c>
      <c r="V18" s="149" t="str">
        <f>IF(1&gt;V11,"対象外",IF(V16&gt;=V11,"OK","NG"))</f>
        <v>対象外</v>
      </c>
      <c r="Y18" s="121"/>
      <c r="Z18" s="132"/>
      <c r="AA18" s="141"/>
      <c r="AB18" s="141"/>
      <c r="AC18" s="141"/>
      <c r="AD18" s="141"/>
      <c r="AE18" s="141"/>
      <c r="AF18" s="149"/>
      <c r="AG18" s="152" t="s">
        <v>10</v>
      </c>
      <c r="AH18" s="149" t="str">
        <f>IF(1&gt;AH11,"対象外",IF(AH16&gt;=AH11,"OK","NG"))</f>
        <v>対象外</v>
      </c>
      <c r="AJ18" s="121"/>
      <c r="AK18" s="132"/>
      <c r="AL18" s="141"/>
      <c r="AM18" s="141"/>
      <c r="AN18" s="141"/>
      <c r="AO18" s="141"/>
      <c r="AP18" s="141"/>
      <c r="AQ18" s="149"/>
      <c r="AR18" s="152" t="s">
        <v>10</v>
      </c>
      <c r="AS18" s="149" t="str">
        <f>IF(1&gt;AS11,"対象外",IF(AS16&gt;=AS11,"OK","NG"))</f>
        <v>対象外</v>
      </c>
      <c r="AV18" s="121"/>
      <c r="AW18" s="132"/>
      <c r="AX18" s="141"/>
      <c r="AY18" s="141"/>
      <c r="AZ18" s="141"/>
      <c r="BA18" s="141"/>
      <c r="BB18" s="141"/>
      <c r="BC18" s="149"/>
      <c r="BD18" s="152" t="s">
        <v>10</v>
      </c>
      <c r="BE18" s="149" t="str">
        <f>IF(1&gt;BE11,"対象外",IF(BE16&gt;=BE11,"OK","NG"))</f>
        <v>対象外</v>
      </c>
      <c r="BG18" s="121"/>
      <c r="BH18" s="132"/>
      <c r="BI18" s="141"/>
      <c r="BJ18" s="141"/>
      <c r="BK18" s="141"/>
      <c r="BL18" s="141"/>
      <c r="BM18" s="141"/>
      <c r="BN18" s="149"/>
      <c r="BO18" s="152" t="s">
        <v>10</v>
      </c>
      <c r="BP18" s="149" t="str">
        <f>IF(1&gt;BP11,"対象外",IF(BP16&gt;=BP11,"OK","NG"))</f>
        <v>対象外</v>
      </c>
      <c r="BV18" s="115" t="str">
        <f>IF(COUNTIF(K18:BP18,"NG")&gt;=1,"NG","OK")</f>
        <v>NG</v>
      </c>
    </row>
    <row r="19" spans="1:74" ht="14.25" hidden="1" customHeight="1">
      <c r="A19" s="116"/>
      <c r="B19" s="122" t="s">
        <v>32</v>
      </c>
      <c r="C19" s="122"/>
      <c r="D19" s="122"/>
      <c r="E19" s="122"/>
      <c r="F19" s="122"/>
      <c r="G19" s="122"/>
      <c r="H19" s="122">
        <f>IF(AND(DAY(H11)&gt;=22,DAY(H11)&lt;=28,H12="土"),1,0)</f>
        <v>0</v>
      </c>
      <c r="I19" s="122"/>
      <c r="J19" s="153"/>
      <c r="K19" s="153"/>
      <c r="L19" s="153"/>
      <c r="M19" s="122"/>
      <c r="N19" s="122"/>
      <c r="O19" s="122"/>
      <c r="P19" s="122"/>
      <c r="Q19" s="122"/>
      <c r="R19" s="122"/>
      <c r="S19" s="122" t="e">
        <f>IF(AND(DAY(S11)&gt;=22,DAY(S11)&lt;=28,S12="土"),1,0)</f>
        <v>#VALUE!</v>
      </c>
      <c r="T19" s="122"/>
      <c r="U19" s="153"/>
      <c r="V19" s="153"/>
      <c r="W19" s="167"/>
      <c r="X19" s="167"/>
      <c r="Y19" s="122"/>
      <c r="Z19" s="122"/>
      <c r="AA19" s="122"/>
      <c r="AB19" s="122"/>
      <c r="AC19" s="122"/>
      <c r="AD19" s="122"/>
      <c r="AE19" s="122" t="e">
        <f>IF(AND(DAY(AE11)&gt;=22,DAY(AE11)&lt;=28,AE12="土"),1,0)</f>
        <v>#VALUE!</v>
      </c>
      <c r="AF19" s="122"/>
      <c r="AG19" s="153"/>
      <c r="AH19" s="153"/>
      <c r="AI19" s="167"/>
      <c r="AJ19" s="122"/>
      <c r="AK19" s="122"/>
      <c r="AL19" s="122"/>
      <c r="AM19" s="122"/>
      <c r="AN19" s="122"/>
      <c r="AO19" s="122"/>
      <c r="AP19" s="122" t="e">
        <f>IF(AND(DAY(AP11)&gt;=22,DAY(AP11)&lt;=28,AP12="土"),1,0)</f>
        <v>#VALUE!</v>
      </c>
      <c r="AQ19" s="122"/>
      <c r="AR19" s="153"/>
      <c r="AS19" s="153"/>
      <c r="AT19" s="167"/>
      <c r="AU19" s="167"/>
      <c r="AV19" s="122"/>
      <c r="AW19" s="122"/>
      <c r="AX19" s="122"/>
      <c r="AY19" s="122"/>
      <c r="AZ19" s="122"/>
      <c r="BA19" s="122"/>
      <c r="BB19" s="122" t="e">
        <f>IF(AND(DAY(BB11)&gt;=22,DAY(BB11)&lt;=28,BB12="土"),1,0)</f>
        <v>#VALUE!</v>
      </c>
      <c r="BC19" s="122"/>
      <c r="BD19" s="153"/>
      <c r="BE19" s="153"/>
      <c r="BF19" s="167"/>
      <c r="BG19" s="122"/>
      <c r="BH19" s="122"/>
      <c r="BI19" s="122"/>
      <c r="BJ19" s="122"/>
      <c r="BK19" s="122"/>
      <c r="BL19" s="122"/>
      <c r="BM19" s="122" t="e">
        <f>IF(AND(DAY(BM11)&gt;=22,DAY(BM11)&lt;=28,BM12="土"),1,0)</f>
        <v>#VALUE!</v>
      </c>
      <c r="BN19" s="122"/>
      <c r="BO19" s="153"/>
      <c r="BP19" s="153"/>
      <c r="BU19" s="115">
        <f t="shared" ref="BU19:BU26" si="11">_xlfn.AGGREGATE(9,6,C19:BN19)</f>
        <v>0</v>
      </c>
    </row>
    <row r="20" spans="1:74" ht="14.25" hidden="1" customHeight="1">
      <c r="A20" s="116"/>
      <c r="B20" s="122" t="s">
        <v>46</v>
      </c>
      <c r="C20" s="122"/>
      <c r="D20" s="122"/>
      <c r="E20" s="122"/>
      <c r="F20" s="122"/>
      <c r="G20" s="122"/>
      <c r="H20" s="122">
        <f>IF(AND(DAY(H11)&gt;=22,DAY(H11)&lt;=28,H12="土",OR(H17="休",H17="雨")),1,0)</f>
        <v>0</v>
      </c>
      <c r="I20" s="122"/>
      <c r="J20" s="153"/>
      <c r="K20" s="153"/>
      <c r="L20" s="153"/>
      <c r="M20" s="122"/>
      <c r="N20" s="122"/>
      <c r="O20" s="122"/>
      <c r="P20" s="122"/>
      <c r="Q20" s="122"/>
      <c r="R20" s="122"/>
      <c r="S20" s="122" t="e">
        <f>IF(AND(DAY(S11)&gt;=22,DAY(S11)&lt;=28,S12="土",OR(S17="休",S17="雨")),1,0)</f>
        <v>#VALUE!</v>
      </c>
      <c r="T20" s="122"/>
      <c r="U20" s="153"/>
      <c r="V20" s="153"/>
      <c r="W20" s="167"/>
      <c r="X20" s="167"/>
      <c r="Y20" s="122"/>
      <c r="Z20" s="122"/>
      <c r="AA20" s="122"/>
      <c r="AB20" s="122"/>
      <c r="AC20" s="122"/>
      <c r="AD20" s="122"/>
      <c r="AE20" s="122" t="e">
        <f>IF(AND(DAY(AE11)&gt;=22,DAY(AE11)&lt;=28,AE12="土",OR(AE17="休",AE17="雨")),1,0)</f>
        <v>#VALUE!</v>
      </c>
      <c r="AF20" s="122"/>
      <c r="AG20" s="153"/>
      <c r="AH20" s="153"/>
      <c r="AI20" s="167"/>
      <c r="AJ20" s="122"/>
      <c r="AK20" s="122"/>
      <c r="AL20" s="122"/>
      <c r="AM20" s="122"/>
      <c r="AN20" s="122"/>
      <c r="AO20" s="122"/>
      <c r="AP20" s="122" t="e">
        <f>IF(AND(DAY(AP11)&gt;=22,DAY(AP11)&lt;=28,AP12="土",OR(AP17="休",AP17="雨")),1,0)</f>
        <v>#VALUE!</v>
      </c>
      <c r="AQ20" s="122"/>
      <c r="AR20" s="153"/>
      <c r="AS20" s="153"/>
      <c r="AT20" s="167"/>
      <c r="AU20" s="167"/>
      <c r="AV20" s="122"/>
      <c r="AW20" s="122"/>
      <c r="AX20" s="122"/>
      <c r="AY20" s="122"/>
      <c r="AZ20" s="122"/>
      <c r="BA20" s="122"/>
      <c r="BB20" s="122" t="e">
        <f>IF(AND(DAY(BB11)&gt;=22,DAY(BB11)&lt;=28,BB12="土",OR(BB17="休",BB17="雨")),1,0)</f>
        <v>#VALUE!</v>
      </c>
      <c r="BC20" s="122"/>
      <c r="BD20" s="153"/>
      <c r="BE20" s="153"/>
      <c r="BF20" s="167"/>
      <c r="BG20" s="122"/>
      <c r="BH20" s="122"/>
      <c r="BI20" s="122"/>
      <c r="BJ20" s="122"/>
      <c r="BK20" s="122"/>
      <c r="BL20" s="122"/>
      <c r="BM20" s="122" t="e">
        <f>IF(AND(DAY(BM11)&gt;=22,DAY(BM11)&lt;=28,BM12="土",OR(BM17="休",BM17="雨")),1,0)</f>
        <v>#VALUE!</v>
      </c>
      <c r="BN20" s="122"/>
      <c r="BO20" s="153"/>
      <c r="BP20" s="153"/>
      <c r="BU20" s="115">
        <f t="shared" si="11"/>
        <v>0</v>
      </c>
    </row>
    <row r="21" spans="1:74" ht="14.25" hidden="1" customHeight="1">
      <c r="A21" s="116"/>
      <c r="B21" s="122" t="s">
        <v>37</v>
      </c>
      <c r="C21" s="122"/>
      <c r="D21" s="122"/>
      <c r="E21" s="122"/>
      <c r="F21" s="122"/>
      <c r="G21" s="122"/>
      <c r="H21" s="122">
        <f>IF(AND(DAY(H11)&gt;=8,DAY(H11)&lt;=14,H12="土"),1,0)</f>
        <v>0</v>
      </c>
      <c r="I21" s="122"/>
      <c r="J21" s="153"/>
      <c r="K21" s="153"/>
      <c r="L21" s="153"/>
      <c r="M21" s="122"/>
      <c r="N21" s="122"/>
      <c r="O21" s="122"/>
      <c r="P21" s="122"/>
      <c r="Q21" s="122"/>
      <c r="R21" s="122"/>
      <c r="S21" s="122" t="e">
        <f>IF(AND(DAY(S11)&gt;=8,DAY(S11)&lt;=14,S12="土"),1,0)</f>
        <v>#VALUE!</v>
      </c>
      <c r="T21" s="122"/>
      <c r="U21" s="153"/>
      <c r="V21" s="153"/>
      <c r="W21" s="167"/>
      <c r="X21" s="167"/>
      <c r="Y21" s="122"/>
      <c r="Z21" s="122"/>
      <c r="AA21" s="122"/>
      <c r="AB21" s="122"/>
      <c r="AC21" s="122"/>
      <c r="AD21" s="122"/>
      <c r="AE21" s="122" t="e">
        <f>IF(AND(DAY(AE11)&gt;=8,DAY(AE11)&lt;=14,AE12="土"),1,0)</f>
        <v>#VALUE!</v>
      </c>
      <c r="AF21" s="122"/>
      <c r="AG21" s="153"/>
      <c r="AH21" s="153"/>
      <c r="AI21" s="167"/>
      <c r="AJ21" s="122"/>
      <c r="AK21" s="122"/>
      <c r="AL21" s="122"/>
      <c r="AM21" s="122"/>
      <c r="AN21" s="122"/>
      <c r="AO21" s="122"/>
      <c r="AP21" s="122" t="e">
        <f>IF(AND(DAY(AP11)&gt;=8,DAY(AP11)&lt;=14,AP12="土"),1,0)</f>
        <v>#VALUE!</v>
      </c>
      <c r="AQ21" s="122"/>
      <c r="AR21" s="153"/>
      <c r="AS21" s="153"/>
      <c r="AT21" s="167"/>
      <c r="AU21" s="167"/>
      <c r="AV21" s="122"/>
      <c r="AW21" s="122"/>
      <c r="AX21" s="122"/>
      <c r="AY21" s="122"/>
      <c r="AZ21" s="122"/>
      <c r="BA21" s="122"/>
      <c r="BB21" s="122" t="e">
        <f>IF(AND(DAY(BB11)&gt;=8,DAY(BB11)&lt;=14,BB12="土"),1,0)</f>
        <v>#VALUE!</v>
      </c>
      <c r="BC21" s="122"/>
      <c r="BD21" s="153"/>
      <c r="BE21" s="153"/>
      <c r="BF21" s="167"/>
      <c r="BG21" s="122"/>
      <c r="BH21" s="122"/>
      <c r="BI21" s="122"/>
      <c r="BJ21" s="122"/>
      <c r="BK21" s="122"/>
      <c r="BL21" s="122"/>
      <c r="BM21" s="122" t="e">
        <f>IF(AND(DAY(BM11)&gt;=8,DAY(BM11)&lt;=14,BM12="土"),1,0)</f>
        <v>#VALUE!</v>
      </c>
      <c r="BN21" s="122"/>
      <c r="BO21" s="153"/>
      <c r="BP21" s="153"/>
      <c r="BU21" s="115">
        <f t="shared" si="11"/>
        <v>0</v>
      </c>
    </row>
    <row r="22" spans="1:74" ht="14.25" hidden="1" customHeight="1">
      <c r="A22" s="116"/>
      <c r="B22" s="122" t="s">
        <v>52</v>
      </c>
      <c r="C22" s="122"/>
      <c r="D22" s="122"/>
      <c r="E22" s="122"/>
      <c r="F22" s="122"/>
      <c r="G22" s="122"/>
      <c r="H22" s="122">
        <f>IF(AND(DAY(H11)&gt;=8,DAY(H11)&lt;=14,H12="土",OR(H17="休",H17="雨")),1,0)</f>
        <v>0</v>
      </c>
      <c r="I22" s="122"/>
      <c r="J22" s="153"/>
      <c r="K22" s="153"/>
      <c r="L22" s="153"/>
      <c r="M22" s="122"/>
      <c r="N22" s="122"/>
      <c r="O22" s="122"/>
      <c r="P22" s="122"/>
      <c r="Q22" s="122"/>
      <c r="R22" s="122"/>
      <c r="S22" s="122" t="e">
        <f>IF(AND(DAY(S11)&gt;=8,DAY(S11)&lt;=14,S12="土",OR(S17="休",S17="雨")),1,0)</f>
        <v>#VALUE!</v>
      </c>
      <c r="T22" s="122"/>
      <c r="U22" s="153"/>
      <c r="V22" s="153"/>
      <c r="W22" s="167"/>
      <c r="X22" s="167"/>
      <c r="Y22" s="122"/>
      <c r="Z22" s="122"/>
      <c r="AA22" s="122"/>
      <c r="AB22" s="122"/>
      <c r="AC22" s="122"/>
      <c r="AD22" s="122"/>
      <c r="AE22" s="122" t="e">
        <f>IF(AND(DAY(AE11)&gt;=8,DAY(AE11)&lt;=14,AE12="土",OR(AE17="休",AE17="雨")),1,0)</f>
        <v>#VALUE!</v>
      </c>
      <c r="AF22" s="122"/>
      <c r="AG22" s="153"/>
      <c r="AH22" s="153"/>
      <c r="AI22" s="167"/>
      <c r="AJ22" s="122"/>
      <c r="AK22" s="122"/>
      <c r="AL22" s="122"/>
      <c r="AM22" s="122"/>
      <c r="AN22" s="122"/>
      <c r="AO22" s="122"/>
      <c r="AP22" s="122" t="e">
        <f>IF(AND(DAY(AP11)&gt;=8,DAY(AP11)&lt;=14,AP12="土",OR(AP17="休",AP17="雨")),1,0)</f>
        <v>#VALUE!</v>
      </c>
      <c r="AQ22" s="122"/>
      <c r="AR22" s="153"/>
      <c r="AS22" s="153"/>
      <c r="AT22" s="167"/>
      <c r="AU22" s="167"/>
      <c r="AV22" s="122"/>
      <c r="AW22" s="122"/>
      <c r="AX22" s="122"/>
      <c r="AY22" s="122"/>
      <c r="AZ22" s="122"/>
      <c r="BA22" s="122"/>
      <c r="BB22" s="122" t="e">
        <f>IF(AND(DAY(BB11)&gt;=8,DAY(BB11)&lt;=14,BB12="土",OR(BB17="休",BB17="雨")),1,0)</f>
        <v>#VALUE!</v>
      </c>
      <c r="BC22" s="122"/>
      <c r="BD22" s="153"/>
      <c r="BE22" s="153"/>
      <c r="BF22" s="167"/>
      <c r="BG22" s="122"/>
      <c r="BH22" s="122"/>
      <c r="BI22" s="122"/>
      <c r="BJ22" s="122"/>
      <c r="BK22" s="122"/>
      <c r="BL22" s="122"/>
      <c r="BM22" s="122" t="e">
        <f>IF(AND(DAY(BM11)&gt;=8,DAY(BM11)&lt;=14,BM12="土",OR(BM17="休",BM17="雨")),1,0)</f>
        <v>#VALUE!</v>
      </c>
      <c r="BN22" s="122"/>
      <c r="BO22" s="153"/>
      <c r="BP22" s="153"/>
      <c r="BU22" s="115">
        <f t="shared" si="11"/>
        <v>0</v>
      </c>
    </row>
    <row r="23" spans="1:74" ht="14.25" hidden="1" customHeight="1">
      <c r="A23" s="116"/>
      <c r="B23" s="122" t="s">
        <v>51</v>
      </c>
      <c r="C23" s="122"/>
      <c r="D23" s="122"/>
      <c r="E23" s="122"/>
      <c r="F23" s="122"/>
      <c r="G23" s="122"/>
      <c r="H23" s="122"/>
      <c r="I23" s="122">
        <f>IF(AND(DAY(I11)&gt;=22,DAY(I11)&lt;=28,I12="日"),1,0)</f>
        <v>0</v>
      </c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 t="e">
        <f>IF(AND(DAY(T11)&gt;=22,DAY(T11)&lt;=28,T12="日"),1,0)</f>
        <v>#VALUE!</v>
      </c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 t="e">
        <f>IF(AND(DAY(AF11)&gt;=22,DAY(AF11)&lt;=28,AF12="日"),1,0)</f>
        <v>#VALUE!</v>
      </c>
      <c r="AG23" s="122"/>
      <c r="AH23" s="122"/>
      <c r="AI23" s="122"/>
      <c r="AJ23" s="122"/>
      <c r="AK23" s="122"/>
      <c r="AL23" s="122"/>
      <c r="AM23" s="122"/>
      <c r="AN23" s="122"/>
      <c r="AO23" s="122"/>
      <c r="AP23" s="122"/>
      <c r="AQ23" s="122" t="e">
        <f>IF(AND(DAY(AQ11)&gt;=22,DAY(AQ11)&lt;=28,AQ12="日"),1,0)</f>
        <v>#VALUE!</v>
      </c>
      <c r="AR23" s="122"/>
      <c r="AS23" s="122"/>
      <c r="AT23" s="122"/>
      <c r="AU23" s="122"/>
      <c r="AV23" s="122"/>
      <c r="AW23" s="122"/>
      <c r="AX23" s="122"/>
      <c r="AY23" s="122"/>
      <c r="AZ23" s="122"/>
      <c r="BA23" s="122"/>
      <c r="BB23" s="122"/>
      <c r="BC23" s="122" t="e">
        <f>IF(AND(DAY(BC11)&gt;=22,DAY(BC11)&lt;=28,BC12="日"),1,0)</f>
        <v>#VALUE!</v>
      </c>
      <c r="BD23" s="122"/>
      <c r="BE23" s="122"/>
      <c r="BF23" s="122"/>
      <c r="BG23" s="122"/>
      <c r="BH23" s="122"/>
      <c r="BI23" s="122"/>
      <c r="BJ23" s="122"/>
      <c r="BK23" s="122"/>
      <c r="BL23" s="122"/>
      <c r="BM23" s="122"/>
      <c r="BN23" s="122" t="e">
        <f>IF(AND(DAY(BN11)&gt;=22,DAY(BN11)&lt;=28,BN12="日"),1,0)</f>
        <v>#VALUE!</v>
      </c>
      <c r="BO23" s="153"/>
      <c r="BP23" s="153"/>
      <c r="BU23" s="115">
        <f t="shared" si="11"/>
        <v>0</v>
      </c>
    </row>
    <row r="24" spans="1:74" ht="14.25" hidden="1" customHeight="1">
      <c r="A24" s="116"/>
      <c r="B24" s="122" t="s">
        <v>53</v>
      </c>
      <c r="C24" s="122"/>
      <c r="D24" s="122"/>
      <c r="E24" s="122"/>
      <c r="F24" s="122"/>
      <c r="G24" s="122"/>
      <c r="H24" s="122"/>
      <c r="I24" s="122">
        <f>IF(AND(DAY(I11)&gt;=22,DAY(I11)&lt;=28,I12="日",OR(I17="休",I17="雨")),1,0)</f>
        <v>0</v>
      </c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 t="e">
        <f>IF(AND(DAY(T11)&gt;=22,DAY(T11)&lt;=28,T12="日",OR(T17="休",T17="雨")),1,0)</f>
        <v>#VALUE!</v>
      </c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 t="e">
        <f>IF(AND(DAY(AF11)&gt;=22,DAY(AF11)&lt;=28,AF12="日",OR(AF17="休",AF17="雨")),1,0)</f>
        <v>#VALUE!</v>
      </c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 t="e">
        <f>IF(AND(DAY(AQ11)&gt;=22,DAY(AQ11)&lt;=28,AQ12="日",OR(AQ17="休",AQ17="雨")),1,0)</f>
        <v>#VALUE!</v>
      </c>
      <c r="AR24" s="122"/>
      <c r="AS24" s="122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 t="e">
        <f>IF(AND(DAY(BC11)&gt;=22,DAY(BC11)&lt;=28,BC12="日",OR(BC17="休",BC17="雨")),1,0)</f>
        <v>#VALUE!</v>
      </c>
      <c r="BD24" s="122"/>
      <c r="BE24" s="122"/>
      <c r="BF24" s="122"/>
      <c r="BG24" s="122"/>
      <c r="BH24" s="122"/>
      <c r="BI24" s="122"/>
      <c r="BJ24" s="122"/>
      <c r="BK24" s="122"/>
      <c r="BL24" s="122"/>
      <c r="BM24" s="122"/>
      <c r="BN24" s="122" t="e">
        <f>IF(AND(DAY(BN11)&gt;=22,DAY(BN11)&lt;=28,BN12="日",OR(BN17="休",BN17="雨")),1,0)</f>
        <v>#VALUE!</v>
      </c>
      <c r="BO24" s="153"/>
      <c r="BP24" s="153"/>
      <c r="BU24" s="115">
        <f t="shared" si="11"/>
        <v>0</v>
      </c>
    </row>
    <row r="25" spans="1:74" ht="14.25" hidden="1" customHeight="1">
      <c r="A25" s="116"/>
      <c r="B25" s="122" t="s">
        <v>54</v>
      </c>
      <c r="C25" s="122"/>
      <c r="D25" s="122"/>
      <c r="E25" s="122"/>
      <c r="F25" s="122"/>
      <c r="G25" s="122"/>
      <c r="H25" s="122"/>
      <c r="I25" s="122">
        <f>IF(AND(DAY(I11)&gt;=8,DAY(I11)&lt;=14,I12="日"),1,0)</f>
        <v>0</v>
      </c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 t="e">
        <f>IF(AND(DAY(T11)&gt;=8,DAY(T11)&lt;=14,T12="日"),1,0)</f>
        <v>#VALUE!</v>
      </c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 t="e">
        <f>IF(AND(DAY(AF11)&gt;=8,DAY(AF11)&lt;=14,AF12="日"),1,0)</f>
        <v>#VALUE!</v>
      </c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22" t="e">
        <f>IF(AND(DAY(AQ11)&gt;=8,DAY(AQ11)&lt;=14,AQ12="日"),1,0)</f>
        <v>#VALUE!</v>
      </c>
      <c r="AR25" s="122"/>
      <c r="AS25" s="122"/>
      <c r="AT25" s="122"/>
      <c r="AU25" s="122"/>
      <c r="AV25" s="122"/>
      <c r="AW25" s="122"/>
      <c r="AX25" s="122"/>
      <c r="AY25" s="122"/>
      <c r="AZ25" s="122"/>
      <c r="BA25" s="122"/>
      <c r="BB25" s="122"/>
      <c r="BC25" s="122" t="e">
        <f>IF(AND(DAY(BC11)&gt;=8,DAY(BC11)&lt;=14,BC12="日"),1,0)</f>
        <v>#VALUE!</v>
      </c>
      <c r="BD25" s="122"/>
      <c r="BE25" s="122"/>
      <c r="BF25" s="122"/>
      <c r="BG25" s="122"/>
      <c r="BH25" s="122"/>
      <c r="BI25" s="122"/>
      <c r="BJ25" s="122"/>
      <c r="BK25" s="122"/>
      <c r="BL25" s="122"/>
      <c r="BM25" s="122"/>
      <c r="BN25" s="122" t="e">
        <f>IF(AND(DAY(BN11)&gt;=8,DAY(BN11)&lt;=14,BN12="日"),1,0)</f>
        <v>#VALUE!</v>
      </c>
      <c r="BO25" s="153"/>
      <c r="BP25" s="153"/>
      <c r="BU25" s="115">
        <f t="shared" si="11"/>
        <v>0</v>
      </c>
    </row>
    <row r="26" spans="1:74" ht="14.25" hidden="1" customHeight="1">
      <c r="A26" s="116"/>
      <c r="B26" s="122" t="s">
        <v>56</v>
      </c>
      <c r="C26" s="122"/>
      <c r="D26" s="122"/>
      <c r="E26" s="122"/>
      <c r="F26" s="122"/>
      <c r="G26" s="122"/>
      <c r="H26" s="122"/>
      <c r="I26" s="122">
        <f>IF(AND(DAY(I11)&gt;=8,DAY(I11)&lt;=14,I12="日",OR(I17="休",I17="雨")),1,0)</f>
        <v>0</v>
      </c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 t="e">
        <f>IF(AND(DAY(T11)&gt;=8,DAY(T11)&lt;=14,T12="日",OR(T17="休",T17="雨")),1,0)</f>
        <v>#VALUE!</v>
      </c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 t="e">
        <f>IF(AND(DAY(AF11)&gt;=8,DAY(AF11)&lt;=14,AF12="日",OR(AF17="休",AF17="雨")),1,0)</f>
        <v>#VALUE!</v>
      </c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 t="e">
        <f>IF(AND(DAY(AQ11)&gt;=8,DAY(AQ11)&lt;=14,AQ12="日",OR(AQ17="休",AQ17="雨")),1,0)</f>
        <v>#VALUE!</v>
      </c>
      <c r="AR26" s="122"/>
      <c r="AS26" s="122"/>
      <c r="AT26" s="122"/>
      <c r="AU26" s="122"/>
      <c r="AV26" s="122"/>
      <c r="AW26" s="122"/>
      <c r="AX26" s="122"/>
      <c r="AY26" s="122"/>
      <c r="AZ26" s="122"/>
      <c r="BA26" s="122"/>
      <c r="BB26" s="122"/>
      <c r="BC26" s="122" t="e">
        <f>IF(AND(DAY(BC11)&gt;=8,DAY(BC11)&lt;=14,BC12="日",OR(BC17="休",BC17="雨")),1,0)</f>
        <v>#VALUE!</v>
      </c>
      <c r="BD26" s="122"/>
      <c r="BE26" s="122"/>
      <c r="BF26" s="122"/>
      <c r="BG26" s="122"/>
      <c r="BH26" s="122"/>
      <c r="BI26" s="122"/>
      <c r="BJ26" s="122"/>
      <c r="BK26" s="122"/>
      <c r="BL26" s="122"/>
      <c r="BM26" s="122"/>
      <c r="BN26" s="122" t="e">
        <f>IF(AND(DAY(BN11)&gt;=8,DAY(BN11)&lt;=14,BN12="日",OR(BN17="休",BN17="雨")),1,0)</f>
        <v>#VALUE!</v>
      </c>
      <c r="BO26" s="153"/>
      <c r="BP26" s="153"/>
      <c r="BU26" s="115">
        <f t="shared" si="11"/>
        <v>0</v>
      </c>
    </row>
    <row r="27" spans="1:74" ht="14.25" customHeight="1">
      <c r="A27" s="116"/>
      <c r="B27" s="123"/>
      <c r="C27" s="123"/>
      <c r="D27" s="123"/>
      <c r="E27" s="123"/>
      <c r="F27" s="123"/>
      <c r="G27" s="123"/>
      <c r="H27" s="123"/>
      <c r="I27" s="123"/>
      <c r="J27" s="116"/>
      <c r="K27" s="116"/>
      <c r="L27" s="116"/>
      <c r="M27" s="123"/>
      <c r="N27" s="123"/>
      <c r="O27" s="123"/>
      <c r="P27" s="123"/>
      <c r="Q27" s="123"/>
      <c r="R27" s="123"/>
      <c r="S27" s="123"/>
      <c r="T27" s="123"/>
      <c r="U27" s="116"/>
      <c r="V27" s="116"/>
      <c r="Y27" s="123"/>
      <c r="Z27" s="123"/>
      <c r="AA27" s="123"/>
      <c r="AB27" s="123"/>
      <c r="AC27" s="123"/>
      <c r="AD27" s="123"/>
      <c r="AE27" s="123"/>
      <c r="AF27" s="123"/>
      <c r="AG27" s="116"/>
      <c r="AH27" s="116"/>
      <c r="AJ27" s="123"/>
      <c r="AK27" s="123"/>
      <c r="AL27" s="123"/>
      <c r="AM27" s="123"/>
      <c r="AN27" s="123"/>
      <c r="AO27" s="123"/>
      <c r="AP27" s="123"/>
      <c r="AQ27" s="123"/>
      <c r="AR27" s="116"/>
      <c r="AS27" s="116"/>
      <c r="AV27" s="123"/>
      <c r="AW27" s="123"/>
      <c r="AX27" s="123"/>
      <c r="AY27" s="123"/>
      <c r="AZ27" s="123"/>
      <c r="BA27" s="123"/>
      <c r="BB27" s="123"/>
      <c r="BC27" s="123"/>
      <c r="BD27" s="116"/>
      <c r="BE27" s="116"/>
      <c r="BG27" s="123"/>
      <c r="BH27" s="123"/>
      <c r="BI27" s="123"/>
      <c r="BJ27" s="123"/>
      <c r="BK27" s="123"/>
      <c r="BL27" s="123"/>
      <c r="BM27" s="123"/>
      <c r="BN27" s="123"/>
      <c r="BO27" s="116"/>
      <c r="BP27" s="116"/>
    </row>
    <row r="28" spans="1:74" ht="14.25" customHeight="1">
      <c r="A28" s="116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</row>
    <row r="29" spans="1:74" ht="14.25" hidden="1" customHeight="1">
      <c r="A29" s="116"/>
      <c r="B29" s="116"/>
      <c r="C29" s="124">
        <f>YEAR(I9+1)</f>
        <v>1900</v>
      </c>
      <c r="D29" s="124">
        <f>MONTH(I9+1)</f>
        <v>1</v>
      </c>
      <c r="E29" s="124">
        <f>DAY(I9+1)</f>
        <v>2</v>
      </c>
      <c r="F29" s="124"/>
      <c r="G29" s="124"/>
      <c r="H29" s="124"/>
      <c r="I29" s="124"/>
      <c r="J29" s="116"/>
      <c r="K29" s="116"/>
      <c r="L29" s="116"/>
      <c r="M29" s="116"/>
      <c r="N29" s="124">
        <f>YEAR(T9+1)</f>
        <v>1900</v>
      </c>
      <c r="O29" s="124">
        <f>MONTH(T9+1)</f>
        <v>2</v>
      </c>
      <c r="P29" s="124">
        <f>DAY(T9+1)</f>
        <v>27</v>
      </c>
      <c r="Q29" s="124"/>
      <c r="R29" s="124"/>
      <c r="S29" s="124"/>
      <c r="T29" s="124"/>
      <c r="U29" s="116"/>
      <c r="V29" s="116"/>
      <c r="Y29" s="116"/>
      <c r="Z29" s="124">
        <f>YEAR(AF9+1)</f>
        <v>1900</v>
      </c>
      <c r="AA29" s="124">
        <f>MONTH(AF9+1)</f>
        <v>4</v>
      </c>
      <c r="AB29" s="124">
        <f>DAY(AF9+1)</f>
        <v>23</v>
      </c>
      <c r="AC29" s="124"/>
      <c r="AD29" s="124"/>
      <c r="AE29" s="124"/>
      <c r="AF29" s="124"/>
      <c r="AG29" s="116"/>
      <c r="AH29" s="116"/>
      <c r="AJ29" s="116"/>
      <c r="AK29" s="124">
        <f>YEAR(AQ9+1)</f>
        <v>1900</v>
      </c>
      <c r="AL29" s="124">
        <f>MONTH(AQ9+1)</f>
        <v>6</v>
      </c>
      <c r="AM29" s="124">
        <f>DAY(AQ9+1)</f>
        <v>18</v>
      </c>
      <c r="AN29" s="124"/>
      <c r="AO29" s="124"/>
      <c r="AP29" s="124"/>
      <c r="AQ29" s="124"/>
      <c r="AR29" s="116"/>
      <c r="AS29" s="116"/>
      <c r="AV29" s="116"/>
      <c r="AW29" s="124">
        <f>YEAR(BC9+1)</f>
        <v>1900</v>
      </c>
      <c r="AX29" s="124">
        <f>MONTH(BC9+1)</f>
        <v>8</v>
      </c>
      <c r="AY29" s="124">
        <f>DAY(BC9+1)</f>
        <v>13</v>
      </c>
      <c r="AZ29" s="124"/>
      <c r="BA29" s="124"/>
      <c r="BB29" s="124"/>
      <c r="BC29" s="124"/>
      <c r="BD29" s="116"/>
      <c r="BE29" s="116"/>
      <c r="BG29" s="116"/>
      <c r="BH29" s="124">
        <f>YEAR(BN9+1)</f>
        <v>1900</v>
      </c>
      <c r="BI29" s="124">
        <f>MONTH(BN9+1)</f>
        <v>10</v>
      </c>
      <c r="BJ29" s="124">
        <f>DAY(BN9+1)</f>
        <v>8</v>
      </c>
      <c r="BK29" s="124"/>
      <c r="BL29" s="124"/>
      <c r="BM29" s="124"/>
      <c r="BN29" s="124"/>
      <c r="BO29" s="116"/>
      <c r="BP29" s="116"/>
    </row>
    <row r="30" spans="1:74" ht="14.25" hidden="1" customHeight="1">
      <c r="A30" s="116"/>
      <c r="B30" s="116"/>
      <c r="C30" s="125">
        <f>I9+1</f>
        <v>2</v>
      </c>
      <c r="D30" s="125">
        <f t="shared" ref="D30:I30" si="12">C30+1</f>
        <v>3</v>
      </c>
      <c r="E30" s="125">
        <f t="shared" si="12"/>
        <v>4</v>
      </c>
      <c r="F30" s="125">
        <f t="shared" si="12"/>
        <v>5</v>
      </c>
      <c r="G30" s="125">
        <f t="shared" si="12"/>
        <v>6</v>
      </c>
      <c r="H30" s="125">
        <f t="shared" si="12"/>
        <v>7</v>
      </c>
      <c r="I30" s="125">
        <f t="shared" si="12"/>
        <v>8</v>
      </c>
      <c r="J30" s="116"/>
      <c r="K30" s="116"/>
      <c r="L30" s="116"/>
      <c r="M30" s="116"/>
      <c r="N30" s="125">
        <f>T9+1</f>
        <v>58</v>
      </c>
      <c r="O30" s="125">
        <f t="shared" ref="O30:T30" si="13">N30+1</f>
        <v>59</v>
      </c>
      <c r="P30" s="125">
        <f t="shared" si="13"/>
        <v>60</v>
      </c>
      <c r="Q30" s="125">
        <f t="shared" si="13"/>
        <v>61</v>
      </c>
      <c r="R30" s="125">
        <f t="shared" si="13"/>
        <v>62</v>
      </c>
      <c r="S30" s="125">
        <f t="shared" si="13"/>
        <v>63</v>
      </c>
      <c r="T30" s="125">
        <f t="shared" si="13"/>
        <v>64</v>
      </c>
      <c r="U30" s="116"/>
      <c r="V30" s="116"/>
      <c r="Y30" s="116"/>
      <c r="Z30" s="125">
        <f>AF9+1</f>
        <v>114</v>
      </c>
      <c r="AA30" s="125">
        <f t="shared" ref="AA30:AF30" si="14">Z30+1</f>
        <v>115</v>
      </c>
      <c r="AB30" s="125">
        <f t="shared" si="14"/>
        <v>116</v>
      </c>
      <c r="AC30" s="125">
        <f t="shared" si="14"/>
        <v>117</v>
      </c>
      <c r="AD30" s="125">
        <f t="shared" si="14"/>
        <v>118</v>
      </c>
      <c r="AE30" s="125">
        <f t="shared" si="14"/>
        <v>119</v>
      </c>
      <c r="AF30" s="125">
        <f t="shared" si="14"/>
        <v>120</v>
      </c>
      <c r="AG30" s="116"/>
      <c r="AH30" s="116"/>
      <c r="AJ30" s="116"/>
      <c r="AK30" s="125">
        <f>AQ9+1</f>
        <v>170</v>
      </c>
      <c r="AL30" s="125">
        <f t="shared" ref="AL30:AQ30" si="15">AK30+1</f>
        <v>171</v>
      </c>
      <c r="AM30" s="125">
        <f t="shared" si="15"/>
        <v>172</v>
      </c>
      <c r="AN30" s="125">
        <f t="shared" si="15"/>
        <v>173</v>
      </c>
      <c r="AO30" s="125">
        <f t="shared" si="15"/>
        <v>174</v>
      </c>
      <c r="AP30" s="125">
        <f t="shared" si="15"/>
        <v>175</v>
      </c>
      <c r="AQ30" s="125">
        <f t="shared" si="15"/>
        <v>176</v>
      </c>
      <c r="AR30" s="116"/>
      <c r="AS30" s="116"/>
      <c r="AV30" s="116"/>
      <c r="AW30" s="125">
        <f>BC9+1</f>
        <v>226</v>
      </c>
      <c r="AX30" s="125">
        <f t="shared" ref="AX30:BC30" si="16">AW30+1</f>
        <v>227</v>
      </c>
      <c r="AY30" s="125">
        <f t="shared" si="16"/>
        <v>228</v>
      </c>
      <c r="AZ30" s="125">
        <f t="shared" si="16"/>
        <v>229</v>
      </c>
      <c r="BA30" s="125">
        <f t="shared" si="16"/>
        <v>230</v>
      </c>
      <c r="BB30" s="125">
        <f t="shared" si="16"/>
        <v>231</v>
      </c>
      <c r="BC30" s="125">
        <f t="shared" si="16"/>
        <v>232</v>
      </c>
      <c r="BD30" s="116"/>
      <c r="BE30" s="116"/>
      <c r="BG30" s="116"/>
      <c r="BH30" s="125">
        <f>BN9+1</f>
        <v>282</v>
      </c>
      <c r="BI30" s="125">
        <f t="shared" ref="BI30:BN30" si="17">BH30+1</f>
        <v>283</v>
      </c>
      <c r="BJ30" s="125">
        <f t="shared" si="17"/>
        <v>284</v>
      </c>
      <c r="BK30" s="125">
        <f t="shared" si="17"/>
        <v>285</v>
      </c>
      <c r="BL30" s="125">
        <f t="shared" si="17"/>
        <v>286</v>
      </c>
      <c r="BM30" s="170">
        <f t="shared" si="17"/>
        <v>287</v>
      </c>
      <c r="BN30" s="125">
        <f t="shared" si="17"/>
        <v>288</v>
      </c>
      <c r="BO30" s="116"/>
      <c r="BP30" s="116"/>
    </row>
    <row r="31" spans="1:74" ht="14.25" customHeight="1">
      <c r="A31" s="116"/>
      <c r="B31" s="119" t="s">
        <v>1</v>
      </c>
      <c r="C31" s="126">
        <f>DATE($C29,$D29,1)</f>
        <v>1</v>
      </c>
      <c r="D31" s="136"/>
      <c r="E31" s="136"/>
      <c r="F31" s="136"/>
      <c r="G31" s="136"/>
      <c r="H31" s="136"/>
      <c r="I31" s="136"/>
      <c r="J31" s="136"/>
      <c r="K31" s="155"/>
      <c r="L31" s="116"/>
      <c r="M31" s="119" t="s">
        <v>1</v>
      </c>
      <c r="N31" s="126">
        <f>DATE($N29,$O29,1)</f>
        <v>32</v>
      </c>
      <c r="O31" s="136"/>
      <c r="P31" s="136"/>
      <c r="Q31" s="136"/>
      <c r="R31" s="136"/>
      <c r="S31" s="136"/>
      <c r="T31" s="136"/>
      <c r="U31" s="136"/>
      <c r="V31" s="155"/>
      <c r="Y31" s="119" t="s">
        <v>1</v>
      </c>
      <c r="Z31" s="126">
        <f>DATE($N29,$O29,1)</f>
        <v>32</v>
      </c>
      <c r="AA31" s="136"/>
      <c r="AB31" s="136"/>
      <c r="AC31" s="136"/>
      <c r="AD31" s="136"/>
      <c r="AE31" s="136"/>
      <c r="AF31" s="136"/>
      <c r="AG31" s="136"/>
      <c r="AH31" s="155"/>
      <c r="AJ31" s="119" t="s">
        <v>1</v>
      </c>
      <c r="AK31" s="126">
        <f>DATE($AK29,$AL29,1)</f>
        <v>153</v>
      </c>
      <c r="AL31" s="136"/>
      <c r="AM31" s="136"/>
      <c r="AN31" s="136"/>
      <c r="AO31" s="136"/>
      <c r="AP31" s="136"/>
      <c r="AQ31" s="136"/>
      <c r="AR31" s="136"/>
      <c r="AS31" s="155"/>
      <c r="AV31" s="119" t="s">
        <v>1</v>
      </c>
      <c r="AW31" s="126">
        <f>DATE($AW29,$AX29,1)</f>
        <v>214</v>
      </c>
      <c r="AX31" s="136"/>
      <c r="AY31" s="136"/>
      <c r="AZ31" s="136"/>
      <c r="BA31" s="136"/>
      <c r="BB31" s="136"/>
      <c r="BC31" s="136"/>
      <c r="BD31" s="136"/>
      <c r="BE31" s="155"/>
      <c r="BG31" s="119" t="s">
        <v>1</v>
      </c>
      <c r="BH31" s="126">
        <f>DATE($BH29,$BI29,1)</f>
        <v>275</v>
      </c>
      <c r="BI31" s="136"/>
      <c r="BJ31" s="136"/>
      <c r="BK31" s="136"/>
      <c r="BL31" s="136"/>
      <c r="BM31" s="136"/>
      <c r="BN31" s="136"/>
      <c r="BO31" s="136"/>
      <c r="BP31" s="155"/>
    </row>
    <row r="32" spans="1:74" ht="14.25" customHeight="1">
      <c r="A32" s="116"/>
      <c r="B32" s="120" t="s">
        <v>49</v>
      </c>
      <c r="C32" s="127" t="str">
        <f>IF(I9&lt;$G$5,C30,"")</f>
        <v/>
      </c>
      <c r="D32" s="137" t="str">
        <f t="shared" ref="D32:I32" si="18">IF(C30&lt;$G$5,C32+1,"")</f>
        <v/>
      </c>
      <c r="E32" s="137" t="str">
        <f t="shared" si="18"/>
        <v/>
      </c>
      <c r="F32" s="137" t="str">
        <f t="shared" si="18"/>
        <v/>
      </c>
      <c r="G32" s="137" t="str">
        <f t="shared" si="18"/>
        <v/>
      </c>
      <c r="H32" s="137" t="str">
        <f t="shared" si="18"/>
        <v/>
      </c>
      <c r="I32" s="137" t="str">
        <f t="shared" si="18"/>
        <v/>
      </c>
      <c r="J32" s="150" t="s">
        <v>25</v>
      </c>
      <c r="K32" s="156">
        <f>COUNTIFS(C33:I33,"土",C34:I34,"")+COUNTIFS(C33:I33,"日",C34:I34,"")</f>
        <v>0</v>
      </c>
      <c r="L32" s="116"/>
      <c r="M32" s="120" t="s">
        <v>49</v>
      </c>
      <c r="N32" s="127" t="str">
        <f>IF(T9&lt;$G$5,T11+1,"")</f>
        <v/>
      </c>
      <c r="O32" s="137" t="str">
        <f t="shared" ref="O32:T32" si="19">IF(N30&lt;$G$5,N32+1,"")</f>
        <v/>
      </c>
      <c r="P32" s="137" t="str">
        <f t="shared" si="19"/>
        <v/>
      </c>
      <c r="Q32" s="137" t="str">
        <f t="shared" si="19"/>
        <v/>
      </c>
      <c r="R32" s="137" t="str">
        <f t="shared" si="19"/>
        <v/>
      </c>
      <c r="S32" s="137" t="str">
        <f t="shared" si="19"/>
        <v/>
      </c>
      <c r="T32" s="137" t="str">
        <f t="shared" si="19"/>
        <v/>
      </c>
      <c r="U32" s="150" t="s">
        <v>25</v>
      </c>
      <c r="V32" s="156">
        <f>COUNTIFS(N33:T33,"土",N34:T34,"")+COUNTIFS(N33:T33,"日",N34:T34,"")</f>
        <v>0</v>
      </c>
      <c r="Y32" s="120" t="s">
        <v>49</v>
      </c>
      <c r="Z32" s="127" t="str">
        <f>IF(AF9&lt;$G$5,AF11+1,"")</f>
        <v/>
      </c>
      <c r="AA32" s="137" t="str">
        <f t="shared" ref="AA32:AF32" si="20">IF(Z30&lt;$G$5,Z32+1,"")</f>
        <v/>
      </c>
      <c r="AB32" s="137" t="str">
        <f t="shared" si="20"/>
        <v/>
      </c>
      <c r="AC32" s="137" t="str">
        <f t="shared" si="20"/>
        <v/>
      </c>
      <c r="AD32" s="137" t="str">
        <f t="shared" si="20"/>
        <v/>
      </c>
      <c r="AE32" s="137" t="str">
        <f t="shared" si="20"/>
        <v/>
      </c>
      <c r="AF32" s="137" t="str">
        <f t="shared" si="20"/>
        <v/>
      </c>
      <c r="AG32" s="150" t="s">
        <v>25</v>
      </c>
      <c r="AH32" s="156">
        <f>COUNTIFS(Z33:AF33,"土",Z34:AF34,"")+COUNTIFS(Z33:AF33,"日",Z34:AF34,"")</f>
        <v>0</v>
      </c>
      <c r="AJ32" s="120" t="s">
        <v>49</v>
      </c>
      <c r="AK32" s="127" t="str">
        <f>IF(AQ9&lt;$G$5,AQ11+1,"")</f>
        <v/>
      </c>
      <c r="AL32" s="137" t="str">
        <f t="shared" ref="AL32:AQ32" si="21">IF(AK30&lt;$G$5,AK32+1,"")</f>
        <v/>
      </c>
      <c r="AM32" s="137" t="str">
        <f t="shared" si="21"/>
        <v/>
      </c>
      <c r="AN32" s="137" t="str">
        <f t="shared" si="21"/>
        <v/>
      </c>
      <c r="AO32" s="137" t="str">
        <f t="shared" si="21"/>
        <v/>
      </c>
      <c r="AP32" s="137" t="str">
        <f t="shared" si="21"/>
        <v/>
      </c>
      <c r="AQ32" s="137" t="str">
        <f t="shared" si="21"/>
        <v/>
      </c>
      <c r="AR32" s="150" t="s">
        <v>25</v>
      </c>
      <c r="AS32" s="156">
        <f>COUNTIFS(AK33:AQ33,"土",AK34:AQ34,"")+COUNTIFS(AK33:AQ33,"日",AK34:AQ34,"")</f>
        <v>0</v>
      </c>
      <c r="AV32" s="120" t="s">
        <v>49</v>
      </c>
      <c r="AW32" s="127" t="str">
        <f>IF(BC9&lt;$G$5,BC11+1,"")</f>
        <v/>
      </c>
      <c r="AX32" s="137" t="str">
        <f t="shared" ref="AX32:BC32" si="22">IF(AW30&lt;$G$5,AW32+1,"")</f>
        <v/>
      </c>
      <c r="AY32" s="137" t="str">
        <f t="shared" si="22"/>
        <v/>
      </c>
      <c r="AZ32" s="137" t="str">
        <f t="shared" si="22"/>
        <v/>
      </c>
      <c r="BA32" s="137" t="str">
        <f t="shared" si="22"/>
        <v/>
      </c>
      <c r="BB32" s="137" t="str">
        <f t="shared" si="22"/>
        <v/>
      </c>
      <c r="BC32" s="137" t="str">
        <f t="shared" si="22"/>
        <v/>
      </c>
      <c r="BD32" s="150" t="s">
        <v>25</v>
      </c>
      <c r="BE32" s="156">
        <f>COUNTIFS(AW33:BC33,"土",AW34:BC34,"")+COUNTIFS(AW33:BC33,"日",AW34:BC34,"")</f>
        <v>0</v>
      </c>
      <c r="BG32" s="120" t="s">
        <v>49</v>
      </c>
      <c r="BH32" s="127" t="str">
        <f>IF(BN9&lt;$G$5,BN11+1,"")</f>
        <v/>
      </c>
      <c r="BI32" s="137" t="str">
        <f t="shared" ref="BI32:BN32" si="23">IF(BH30&lt;$G$5,BH32+1,"")</f>
        <v/>
      </c>
      <c r="BJ32" s="137" t="str">
        <f t="shared" si="23"/>
        <v/>
      </c>
      <c r="BK32" s="137" t="str">
        <f t="shared" si="23"/>
        <v/>
      </c>
      <c r="BL32" s="137" t="str">
        <f t="shared" si="23"/>
        <v/>
      </c>
      <c r="BM32" s="137" t="str">
        <f t="shared" si="23"/>
        <v/>
      </c>
      <c r="BN32" s="137" t="str">
        <f t="shared" si="23"/>
        <v/>
      </c>
      <c r="BO32" s="150" t="s">
        <v>25</v>
      </c>
      <c r="BP32" s="156">
        <f>COUNTIFS(BH33:BN33,"土",BH34:BN34,"")+COUNTIFS(BH33:BN33,"日",BH34:BN34,"")</f>
        <v>0</v>
      </c>
    </row>
    <row r="33" spans="1:74" ht="14.25" customHeight="1">
      <c r="A33" s="116"/>
      <c r="B33" s="120" t="s">
        <v>26</v>
      </c>
      <c r="C33" s="128" t="str">
        <f>IF(C32="","","月")</f>
        <v/>
      </c>
      <c r="D33" s="128" t="str">
        <f>IF(D32="","","火")</f>
        <v/>
      </c>
      <c r="E33" s="128" t="str">
        <f>IF(E32="","","水")</f>
        <v/>
      </c>
      <c r="F33" s="128" t="str">
        <f>IF(F32="","","木")</f>
        <v/>
      </c>
      <c r="G33" s="128" t="str">
        <f>IF(G32="","","金")</f>
        <v/>
      </c>
      <c r="H33" s="128" t="str">
        <f>IF(H32="","","土")</f>
        <v/>
      </c>
      <c r="I33" s="128" t="str">
        <f>IF(I32="","","日")</f>
        <v/>
      </c>
      <c r="J33" s="151" t="s">
        <v>50</v>
      </c>
      <c r="K33" s="157">
        <f>COUNTIF(C34:I34,"夏休")+COUNTIF(C34:I34,"冬休")+COUNTIF(C34:I34,"中止")+COUNTIF(C34:I34,"制作中")</f>
        <v>0</v>
      </c>
      <c r="L33" s="116"/>
      <c r="M33" s="120" t="s">
        <v>26</v>
      </c>
      <c r="N33" s="128" t="str">
        <f>IF(N32="","","月")</f>
        <v/>
      </c>
      <c r="O33" s="128" t="str">
        <f>IF(O32="","","火")</f>
        <v/>
      </c>
      <c r="P33" s="128" t="str">
        <f>IF(P32="","","水")</f>
        <v/>
      </c>
      <c r="Q33" s="128" t="str">
        <f>IF(Q32="","","木")</f>
        <v/>
      </c>
      <c r="R33" s="128" t="str">
        <f>IF(R32="","","金")</f>
        <v/>
      </c>
      <c r="S33" s="128" t="str">
        <f>IF(S32="","","土")</f>
        <v/>
      </c>
      <c r="T33" s="128" t="str">
        <f>IF(T32="","","日")</f>
        <v/>
      </c>
      <c r="U33" s="151" t="s">
        <v>50</v>
      </c>
      <c r="V33" s="157">
        <f>COUNTIF(N34:T34,"夏休")+COUNTIF(N34:T34,"冬休")+COUNTIF(N34:T34,"中止")+COUNTIF(N34:T34,"制作中")</f>
        <v>0</v>
      </c>
      <c r="Y33" s="120" t="s">
        <v>26</v>
      </c>
      <c r="Z33" s="128" t="str">
        <f>IF(Z32="","","月")</f>
        <v/>
      </c>
      <c r="AA33" s="128" t="str">
        <f>IF(AA32="","","火")</f>
        <v/>
      </c>
      <c r="AB33" s="128" t="str">
        <f>IF(AB32="","","水")</f>
        <v/>
      </c>
      <c r="AC33" s="128" t="str">
        <f>IF(AC32="","","木")</f>
        <v/>
      </c>
      <c r="AD33" s="128" t="str">
        <f>IF(AD32="","","金")</f>
        <v/>
      </c>
      <c r="AE33" s="128" t="str">
        <f>IF(AE32="","","土")</f>
        <v/>
      </c>
      <c r="AF33" s="128" t="str">
        <f>IF(AF32="","","日")</f>
        <v/>
      </c>
      <c r="AG33" s="151" t="s">
        <v>50</v>
      </c>
      <c r="AH33" s="157">
        <f>COUNTIF(Z34:AF34,"夏休")+COUNTIF(Z34:AF34,"冬休")+COUNTIF(Z34:AF34,"中止")+COUNTIF(Z34:AF34,"制作中")</f>
        <v>0</v>
      </c>
      <c r="AJ33" s="120" t="s">
        <v>26</v>
      </c>
      <c r="AK33" s="128" t="str">
        <f>IF(AK32="","","月")</f>
        <v/>
      </c>
      <c r="AL33" s="128" t="str">
        <f>IF(AL32="","","火")</f>
        <v/>
      </c>
      <c r="AM33" s="128" t="str">
        <f>IF(AM32="","","水")</f>
        <v/>
      </c>
      <c r="AN33" s="128" t="str">
        <f>IF(AN32="","","木")</f>
        <v/>
      </c>
      <c r="AO33" s="128" t="str">
        <f>IF(AO32="","","金")</f>
        <v/>
      </c>
      <c r="AP33" s="128" t="str">
        <f>IF(AP32="","","土")</f>
        <v/>
      </c>
      <c r="AQ33" s="128" t="str">
        <f>IF(AQ32="","","日")</f>
        <v/>
      </c>
      <c r="AR33" s="151" t="s">
        <v>50</v>
      </c>
      <c r="AS33" s="157">
        <f>COUNTIF(AK34:AQ34,"夏休")+COUNTIF(AK34:AQ34,"冬休")+COUNTIF(AK34:AQ34,"中止")+COUNTIF(AK34:AQ34,"制作中")</f>
        <v>0</v>
      </c>
      <c r="AV33" s="120" t="s">
        <v>26</v>
      </c>
      <c r="AW33" s="128" t="str">
        <f>IF(AW32="","","月")</f>
        <v/>
      </c>
      <c r="AX33" s="128" t="str">
        <f>IF(AX32="","","火")</f>
        <v/>
      </c>
      <c r="AY33" s="128" t="str">
        <f>IF(AY32="","","水")</f>
        <v/>
      </c>
      <c r="AZ33" s="128" t="str">
        <f>IF(AZ32="","","木")</f>
        <v/>
      </c>
      <c r="BA33" s="128" t="str">
        <f>IF(BA32="","","金")</f>
        <v/>
      </c>
      <c r="BB33" s="128" t="str">
        <f>IF(BB32="","","土")</f>
        <v/>
      </c>
      <c r="BC33" s="128" t="str">
        <f>IF(BC32="","","日")</f>
        <v/>
      </c>
      <c r="BD33" s="151" t="s">
        <v>50</v>
      </c>
      <c r="BE33" s="157">
        <f>COUNTIF(AW34:BC34,"夏休")+COUNTIF(AW34:BC34,"冬休")+COUNTIF(AW34:BC34,"中止")+COUNTIF(AW34:BC34,"制作中")</f>
        <v>0</v>
      </c>
      <c r="BG33" s="120" t="s">
        <v>26</v>
      </c>
      <c r="BH33" s="128" t="str">
        <f>IF(BH32="","","月")</f>
        <v/>
      </c>
      <c r="BI33" s="128" t="str">
        <f>IF(BI32="","","火")</f>
        <v/>
      </c>
      <c r="BJ33" s="128" t="str">
        <f>IF(BJ32="","","水")</f>
        <v/>
      </c>
      <c r="BK33" s="128" t="str">
        <f>IF(BK32="","","木")</f>
        <v/>
      </c>
      <c r="BL33" s="128" t="str">
        <f>IF(BL32="","","金")</f>
        <v/>
      </c>
      <c r="BM33" s="128" t="str">
        <f>IF(BM32="","","土")</f>
        <v/>
      </c>
      <c r="BN33" s="128" t="str">
        <f>IF(BN32="","","日")</f>
        <v/>
      </c>
      <c r="BO33" s="151" t="s">
        <v>50</v>
      </c>
      <c r="BP33" s="157">
        <f>COUNTIF(BH34:BN34,"夏休")+COUNTIF(BH34:BN34,"冬休")+COUNTIF(BH34:BN34,"中止")+COUNTIF(BH34:BN34,"制作中")</f>
        <v>0</v>
      </c>
    </row>
    <row r="34" spans="1:74" ht="14.25" customHeight="1">
      <c r="A34" s="116"/>
      <c r="B34" s="120" t="s">
        <v>50</v>
      </c>
      <c r="C34" s="129"/>
      <c r="D34" s="138"/>
      <c r="E34" s="138"/>
      <c r="F34" s="138"/>
      <c r="G34" s="138"/>
      <c r="H34" s="138"/>
      <c r="I34" s="146"/>
      <c r="J34" s="151" t="s">
        <v>4</v>
      </c>
      <c r="K34" s="157">
        <f>COUNT(C32:I32)-K33</f>
        <v>0</v>
      </c>
      <c r="L34" s="116"/>
      <c r="M34" s="120" t="s">
        <v>50</v>
      </c>
      <c r="N34" s="129"/>
      <c r="O34" s="138"/>
      <c r="P34" s="138"/>
      <c r="Q34" s="138"/>
      <c r="R34" s="138"/>
      <c r="S34" s="138"/>
      <c r="T34" s="146"/>
      <c r="U34" s="151" t="s">
        <v>4</v>
      </c>
      <c r="V34" s="157">
        <f>COUNT(N32:T32)-V33</f>
        <v>0</v>
      </c>
      <c r="Y34" s="120" t="s">
        <v>50</v>
      </c>
      <c r="Z34" s="129"/>
      <c r="AA34" s="138"/>
      <c r="AB34" s="138"/>
      <c r="AC34" s="138"/>
      <c r="AD34" s="138"/>
      <c r="AE34" s="138"/>
      <c r="AF34" s="146"/>
      <c r="AG34" s="151" t="s">
        <v>4</v>
      </c>
      <c r="AH34" s="157">
        <f>COUNT(Z32:AF32)-AH33</f>
        <v>0</v>
      </c>
      <c r="AJ34" s="120" t="s">
        <v>50</v>
      </c>
      <c r="AK34" s="129"/>
      <c r="AL34" s="138"/>
      <c r="AM34" s="138"/>
      <c r="AN34" s="138"/>
      <c r="AO34" s="138"/>
      <c r="AP34" s="138"/>
      <c r="AQ34" s="146"/>
      <c r="AR34" s="151" t="s">
        <v>4</v>
      </c>
      <c r="AS34" s="157">
        <f>COUNT(AK32:AQ32)-AS33</f>
        <v>0</v>
      </c>
      <c r="AV34" s="120" t="s">
        <v>50</v>
      </c>
      <c r="AW34" s="129"/>
      <c r="AX34" s="138"/>
      <c r="AY34" s="138"/>
      <c r="AZ34" s="138"/>
      <c r="BA34" s="138"/>
      <c r="BB34" s="138"/>
      <c r="BC34" s="146"/>
      <c r="BD34" s="151" t="s">
        <v>4</v>
      </c>
      <c r="BE34" s="157">
        <f>COUNT(AW32:BC32)-BE33</f>
        <v>0</v>
      </c>
      <c r="BG34" s="120" t="s">
        <v>50</v>
      </c>
      <c r="BH34" s="129"/>
      <c r="BI34" s="138"/>
      <c r="BJ34" s="138"/>
      <c r="BK34" s="138"/>
      <c r="BL34" s="138"/>
      <c r="BM34" s="138"/>
      <c r="BN34" s="146"/>
      <c r="BO34" s="151" t="s">
        <v>4</v>
      </c>
      <c r="BP34" s="157">
        <f>COUNT(BH32:BN32)-BP33</f>
        <v>0</v>
      </c>
    </row>
    <row r="35" spans="1:74" ht="14.25" customHeight="1">
      <c r="A35" s="116"/>
      <c r="B35" s="120"/>
      <c r="C35" s="130"/>
      <c r="D35" s="139"/>
      <c r="E35" s="139"/>
      <c r="F35" s="139"/>
      <c r="G35" s="139"/>
      <c r="H35" s="139"/>
      <c r="I35" s="147"/>
      <c r="J35" s="151" t="s">
        <v>29</v>
      </c>
      <c r="K35" s="157">
        <f>COUNTIF(C36:I37,"休")</f>
        <v>0</v>
      </c>
      <c r="L35" s="116"/>
      <c r="M35" s="120"/>
      <c r="N35" s="130"/>
      <c r="O35" s="139"/>
      <c r="P35" s="139"/>
      <c r="Q35" s="139"/>
      <c r="R35" s="139"/>
      <c r="S35" s="139"/>
      <c r="T35" s="147"/>
      <c r="U35" s="151" t="s">
        <v>29</v>
      </c>
      <c r="V35" s="157">
        <f>COUNTIF(N36:T37,"休")</f>
        <v>0</v>
      </c>
      <c r="Y35" s="120"/>
      <c r="Z35" s="130"/>
      <c r="AA35" s="139"/>
      <c r="AB35" s="139"/>
      <c r="AC35" s="139"/>
      <c r="AD35" s="139"/>
      <c r="AE35" s="139"/>
      <c r="AF35" s="147"/>
      <c r="AG35" s="151" t="s">
        <v>29</v>
      </c>
      <c r="AH35" s="157">
        <f>COUNTIF(Z36:AF37,"休")</f>
        <v>0</v>
      </c>
      <c r="AJ35" s="120"/>
      <c r="AK35" s="130"/>
      <c r="AL35" s="139"/>
      <c r="AM35" s="139"/>
      <c r="AN35" s="139"/>
      <c r="AO35" s="139"/>
      <c r="AP35" s="139"/>
      <c r="AQ35" s="147"/>
      <c r="AR35" s="151" t="s">
        <v>29</v>
      </c>
      <c r="AS35" s="157">
        <f>COUNTIF(AK36:AQ37,"休")</f>
        <v>0</v>
      </c>
      <c r="AV35" s="120"/>
      <c r="AW35" s="130"/>
      <c r="AX35" s="139"/>
      <c r="AY35" s="139"/>
      <c r="AZ35" s="139"/>
      <c r="BA35" s="139"/>
      <c r="BB35" s="139"/>
      <c r="BC35" s="147"/>
      <c r="BD35" s="151" t="s">
        <v>29</v>
      </c>
      <c r="BE35" s="157">
        <f>COUNTIF(AW36:BC37,"休")</f>
        <v>0</v>
      </c>
      <c r="BG35" s="120"/>
      <c r="BH35" s="130"/>
      <c r="BI35" s="139"/>
      <c r="BJ35" s="139"/>
      <c r="BK35" s="139"/>
      <c r="BL35" s="139"/>
      <c r="BM35" s="139"/>
      <c r="BN35" s="147"/>
      <c r="BO35" s="151" t="s">
        <v>29</v>
      </c>
      <c r="BP35" s="157">
        <f>COUNTIF(BH36:BN37,"休")</f>
        <v>0</v>
      </c>
    </row>
    <row r="36" spans="1:74" ht="14.25" customHeight="1">
      <c r="A36" s="116"/>
      <c r="B36" s="120" t="s">
        <v>2</v>
      </c>
      <c r="C36" s="131"/>
      <c r="D36" s="140"/>
      <c r="E36" s="140"/>
      <c r="F36" s="140"/>
      <c r="G36" s="140"/>
      <c r="H36" s="140"/>
      <c r="I36" s="148"/>
      <c r="J36" s="151" t="s">
        <v>30</v>
      </c>
      <c r="K36" s="160" t="e">
        <f>K35/K34</f>
        <v>#DIV/0!</v>
      </c>
      <c r="L36" s="116"/>
      <c r="M36" s="120" t="s">
        <v>2</v>
      </c>
      <c r="N36" s="131"/>
      <c r="O36" s="140"/>
      <c r="P36" s="140"/>
      <c r="Q36" s="140"/>
      <c r="R36" s="140"/>
      <c r="S36" s="140"/>
      <c r="T36" s="148"/>
      <c r="U36" s="151" t="s">
        <v>30</v>
      </c>
      <c r="V36" s="160" t="e">
        <f>V35/V34</f>
        <v>#DIV/0!</v>
      </c>
      <c r="Y36" s="120" t="s">
        <v>2</v>
      </c>
      <c r="Z36" s="131"/>
      <c r="AA36" s="140"/>
      <c r="AB36" s="140"/>
      <c r="AC36" s="140"/>
      <c r="AD36" s="140"/>
      <c r="AE36" s="140"/>
      <c r="AF36" s="148"/>
      <c r="AG36" s="151" t="s">
        <v>30</v>
      </c>
      <c r="AH36" s="160" t="e">
        <f>AH35/AH34</f>
        <v>#DIV/0!</v>
      </c>
      <c r="AJ36" s="120" t="s">
        <v>2</v>
      </c>
      <c r="AK36" s="131"/>
      <c r="AL36" s="140"/>
      <c r="AM36" s="140"/>
      <c r="AN36" s="140"/>
      <c r="AO36" s="140"/>
      <c r="AP36" s="140"/>
      <c r="AQ36" s="148"/>
      <c r="AR36" s="151" t="s">
        <v>30</v>
      </c>
      <c r="AS36" s="160" t="e">
        <f>AS35/AS34</f>
        <v>#DIV/0!</v>
      </c>
      <c r="AV36" s="120" t="s">
        <v>2</v>
      </c>
      <c r="AW36" s="131"/>
      <c r="AX36" s="140"/>
      <c r="AY36" s="140"/>
      <c r="AZ36" s="140"/>
      <c r="BA36" s="140"/>
      <c r="BB36" s="140"/>
      <c r="BC36" s="148"/>
      <c r="BD36" s="151" t="s">
        <v>30</v>
      </c>
      <c r="BE36" s="160" t="e">
        <f>BE35/BE34</f>
        <v>#DIV/0!</v>
      </c>
      <c r="BG36" s="120" t="s">
        <v>2</v>
      </c>
      <c r="BH36" s="131"/>
      <c r="BI36" s="140"/>
      <c r="BJ36" s="140"/>
      <c r="BK36" s="140"/>
      <c r="BL36" s="140"/>
      <c r="BM36" s="140"/>
      <c r="BN36" s="148"/>
      <c r="BO36" s="151" t="s">
        <v>30</v>
      </c>
      <c r="BP36" s="160" t="e">
        <f>BP35/BP34</f>
        <v>#DIV/0!</v>
      </c>
    </row>
    <row r="37" spans="1:74" ht="14.25" customHeight="1">
      <c r="A37" s="116"/>
      <c r="B37" s="120"/>
      <c r="C37" s="131"/>
      <c r="D37" s="140"/>
      <c r="E37" s="140"/>
      <c r="F37" s="140"/>
      <c r="G37" s="140"/>
      <c r="H37" s="140"/>
      <c r="I37" s="148"/>
      <c r="J37" s="151" t="s">
        <v>7</v>
      </c>
      <c r="K37" s="157">
        <f>COUNTA(C38:I38)</f>
        <v>0</v>
      </c>
      <c r="L37" s="116"/>
      <c r="M37" s="120"/>
      <c r="N37" s="131"/>
      <c r="O37" s="140"/>
      <c r="P37" s="140"/>
      <c r="Q37" s="140"/>
      <c r="R37" s="140"/>
      <c r="S37" s="140"/>
      <c r="T37" s="148"/>
      <c r="U37" s="151" t="s">
        <v>7</v>
      </c>
      <c r="V37" s="157">
        <f>COUNTA(N38:T38)</f>
        <v>0</v>
      </c>
      <c r="Y37" s="120"/>
      <c r="Z37" s="131"/>
      <c r="AA37" s="140"/>
      <c r="AB37" s="140"/>
      <c r="AC37" s="140"/>
      <c r="AD37" s="140"/>
      <c r="AE37" s="140"/>
      <c r="AF37" s="148"/>
      <c r="AG37" s="151" t="s">
        <v>7</v>
      </c>
      <c r="AH37" s="157">
        <f>COUNTA(Z38:AF38)</f>
        <v>0</v>
      </c>
      <c r="AJ37" s="120"/>
      <c r="AK37" s="131"/>
      <c r="AL37" s="140"/>
      <c r="AM37" s="140"/>
      <c r="AN37" s="140"/>
      <c r="AO37" s="140"/>
      <c r="AP37" s="140"/>
      <c r="AQ37" s="148"/>
      <c r="AR37" s="151" t="s">
        <v>7</v>
      </c>
      <c r="AS37" s="157">
        <f>COUNTA(AK38:AQ38)</f>
        <v>0</v>
      </c>
      <c r="AV37" s="120"/>
      <c r="AW37" s="131"/>
      <c r="AX37" s="140"/>
      <c r="AY37" s="140"/>
      <c r="AZ37" s="140"/>
      <c r="BA37" s="140"/>
      <c r="BB37" s="140"/>
      <c r="BC37" s="148"/>
      <c r="BD37" s="151" t="s">
        <v>7</v>
      </c>
      <c r="BE37" s="157">
        <f>COUNTA(AW38:BC38)</f>
        <v>0</v>
      </c>
      <c r="BG37" s="120"/>
      <c r="BH37" s="131"/>
      <c r="BI37" s="140"/>
      <c r="BJ37" s="140"/>
      <c r="BK37" s="140"/>
      <c r="BL37" s="140"/>
      <c r="BM37" s="140"/>
      <c r="BN37" s="148"/>
      <c r="BO37" s="151" t="s">
        <v>7</v>
      </c>
      <c r="BP37" s="157">
        <f>COUNTA(BH38:BN38)</f>
        <v>0</v>
      </c>
    </row>
    <row r="38" spans="1:74" ht="14.25" customHeight="1">
      <c r="A38" s="116"/>
      <c r="B38" s="120" t="s">
        <v>17</v>
      </c>
      <c r="C38" s="131"/>
      <c r="D38" s="140"/>
      <c r="E38" s="140"/>
      <c r="F38" s="140"/>
      <c r="G38" s="140"/>
      <c r="H38" s="140"/>
      <c r="I38" s="148"/>
      <c r="J38" s="151" t="s">
        <v>31</v>
      </c>
      <c r="K38" s="160" t="e">
        <f>K37/K34</f>
        <v>#DIV/0!</v>
      </c>
      <c r="L38" s="116"/>
      <c r="M38" s="120" t="s">
        <v>17</v>
      </c>
      <c r="N38" s="131"/>
      <c r="O38" s="140"/>
      <c r="P38" s="140"/>
      <c r="Q38" s="140"/>
      <c r="R38" s="140"/>
      <c r="S38" s="140"/>
      <c r="T38" s="148"/>
      <c r="U38" s="151" t="s">
        <v>31</v>
      </c>
      <c r="V38" s="160" t="e">
        <f>V37/V34</f>
        <v>#DIV/0!</v>
      </c>
      <c r="Y38" s="120" t="s">
        <v>17</v>
      </c>
      <c r="Z38" s="131"/>
      <c r="AA38" s="140"/>
      <c r="AB38" s="140"/>
      <c r="AC38" s="140"/>
      <c r="AD38" s="140"/>
      <c r="AE38" s="140"/>
      <c r="AF38" s="148"/>
      <c r="AG38" s="151" t="s">
        <v>31</v>
      </c>
      <c r="AH38" s="160" t="e">
        <f>AH37/AH34</f>
        <v>#DIV/0!</v>
      </c>
      <c r="AJ38" s="120" t="s">
        <v>17</v>
      </c>
      <c r="AK38" s="131"/>
      <c r="AL38" s="140"/>
      <c r="AM38" s="140"/>
      <c r="AN38" s="140"/>
      <c r="AO38" s="140"/>
      <c r="AP38" s="140"/>
      <c r="AQ38" s="148"/>
      <c r="AR38" s="151" t="s">
        <v>31</v>
      </c>
      <c r="AS38" s="160" t="e">
        <f>AS37/AS34</f>
        <v>#DIV/0!</v>
      </c>
      <c r="AV38" s="120" t="s">
        <v>17</v>
      </c>
      <c r="AW38" s="131"/>
      <c r="AX38" s="140"/>
      <c r="AY38" s="140"/>
      <c r="AZ38" s="140"/>
      <c r="BA38" s="140"/>
      <c r="BB38" s="140"/>
      <c r="BC38" s="148"/>
      <c r="BD38" s="151" t="s">
        <v>31</v>
      </c>
      <c r="BE38" s="160" t="e">
        <f>BE37/BE34</f>
        <v>#DIV/0!</v>
      </c>
      <c r="BG38" s="120" t="s">
        <v>17</v>
      </c>
      <c r="BH38" s="131"/>
      <c r="BI38" s="140"/>
      <c r="BJ38" s="140"/>
      <c r="BK38" s="140"/>
      <c r="BL38" s="140"/>
      <c r="BM38" s="140"/>
      <c r="BN38" s="148"/>
      <c r="BO38" s="151" t="s">
        <v>31</v>
      </c>
      <c r="BP38" s="160" t="e">
        <f>BP37/BP34</f>
        <v>#DIV/0!</v>
      </c>
    </row>
    <row r="39" spans="1:74" ht="14.25" customHeight="1">
      <c r="A39" s="116"/>
      <c r="B39" s="121"/>
      <c r="C39" s="132"/>
      <c r="D39" s="141"/>
      <c r="E39" s="141"/>
      <c r="F39" s="141"/>
      <c r="G39" s="141"/>
      <c r="H39" s="141"/>
      <c r="I39" s="149"/>
      <c r="J39" s="152" t="s">
        <v>10</v>
      </c>
      <c r="K39" s="149" t="str">
        <f>IF(K32&lt;1,"対象外",IF(K37&gt;=K32,"OK","NG"))</f>
        <v>対象外</v>
      </c>
      <c r="L39" s="116"/>
      <c r="M39" s="121"/>
      <c r="N39" s="132"/>
      <c r="O39" s="141"/>
      <c r="P39" s="141"/>
      <c r="Q39" s="141"/>
      <c r="R39" s="141"/>
      <c r="S39" s="141"/>
      <c r="T39" s="149"/>
      <c r="U39" s="152" t="s">
        <v>10</v>
      </c>
      <c r="V39" s="149" t="str">
        <f>IF(1&gt;V32,"対象外",IF(V37&gt;=V32,"OK","NG"))</f>
        <v>対象外</v>
      </c>
      <c r="Y39" s="121"/>
      <c r="Z39" s="132"/>
      <c r="AA39" s="141"/>
      <c r="AB39" s="141"/>
      <c r="AC39" s="141"/>
      <c r="AD39" s="141"/>
      <c r="AE39" s="141"/>
      <c r="AF39" s="149"/>
      <c r="AG39" s="152" t="s">
        <v>10</v>
      </c>
      <c r="AH39" s="149" t="str">
        <f>IF(1&gt;AH32,"対象外",IF(AH37&gt;=AH32,"OK","NG"))</f>
        <v>対象外</v>
      </c>
      <c r="AJ39" s="121"/>
      <c r="AK39" s="132"/>
      <c r="AL39" s="141"/>
      <c r="AM39" s="141"/>
      <c r="AN39" s="141"/>
      <c r="AO39" s="141"/>
      <c r="AP39" s="141"/>
      <c r="AQ39" s="149"/>
      <c r="AR39" s="152" t="s">
        <v>10</v>
      </c>
      <c r="AS39" s="149" t="str">
        <f>IF(1&gt;AS32,"対象外",IF(AS37&gt;=AS32,"OK","NG"))</f>
        <v>対象外</v>
      </c>
      <c r="AV39" s="121"/>
      <c r="AW39" s="132"/>
      <c r="AX39" s="141"/>
      <c r="AY39" s="141"/>
      <c r="AZ39" s="141"/>
      <c r="BA39" s="141"/>
      <c r="BB39" s="141"/>
      <c r="BC39" s="149"/>
      <c r="BD39" s="152" t="s">
        <v>10</v>
      </c>
      <c r="BE39" s="149" t="str">
        <f>IF(1&gt;BE32,"対象外",IF(BE37&gt;=BE32,"OK","NG"))</f>
        <v>対象外</v>
      </c>
      <c r="BG39" s="121"/>
      <c r="BH39" s="132"/>
      <c r="BI39" s="141"/>
      <c r="BJ39" s="141"/>
      <c r="BK39" s="141"/>
      <c r="BL39" s="141"/>
      <c r="BM39" s="141"/>
      <c r="BN39" s="149"/>
      <c r="BO39" s="152" t="s">
        <v>10</v>
      </c>
      <c r="BP39" s="149" t="str">
        <f>IF(1&gt;BP32,"対象外",IF(BP37&gt;=BP32,"OK","NG"))</f>
        <v>対象外</v>
      </c>
      <c r="BV39" s="115" t="str">
        <f>IF(COUNTIF(K39:BP39,"NG")&gt;=1,"NG","OK")</f>
        <v>OK</v>
      </c>
    </row>
    <row r="40" spans="1:74" ht="14.25" hidden="1" customHeight="1">
      <c r="A40" s="116"/>
      <c r="B40" s="122" t="s">
        <v>32</v>
      </c>
      <c r="C40" s="123"/>
      <c r="D40" s="123"/>
      <c r="E40" s="123"/>
      <c r="F40" s="123"/>
      <c r="G40" s="123"/>
      <c r="H40" s="122" t="e">
        <f>IF(AND(DAY(H32)&gt;=22,DAY(H32)&lt;=28,H33="土"),1,0)</f>
        <v>#VALUE!</v>
      </c>
      <c r="I40" s="123"/>
      <c r="J40" s="116"/>
      <c r="K40" s="116"/>
      <c r="L40" s="116"/>
      <c r="M40" s="123"/>
      <c r="N40" s="123"/>
      <c r="O40" s="123"/>
      <c r="P40" s="123"/>
      <c r="Q40" s="123"/>
      <c r="R40" s="123"/>
      <c r="S40" s="122" t="e">
        <f>IF(AND(DAY(S32)&gt;=22,DAY(S32)&lt;=28,S33="土"),1,0)</f>
        <v>#VALUE!</v>
      </c>
      <c r="T40" s="123"/>
      <c r="U40" s="116"/>
      <c r="V40" s="116"/>
      <c r="Y40" s="123"/>
      <c r="Z40" s="123"/>
      <c r="AA40" s="123"/>
      <c r="AB40" s="123"/>
      <c r="AC40" s="123"/>
      <c r="AD40" s="123"/>
      <c r="AE40" s="122" t="e">
        <f>IF(AND(DAY(AE32)&gt;=22,DAY(AE32)&lt;=28,AE33="土"),1,0)</f>
        <v>#VALUE!</v>
      </c>
      <c r="AF40" s="123"/>
      <c r="AG40" s="116"/>
      <c r="AH40" s="116"/>
      <c r="AJ40" s="123"/>
      <c r="AK40" s="123"/>
      <c r="AL40" s="123"/>
      <c r="AM40" s="123"/>
      <c r="AN40" s="123"/>
      <c r="AO40" s="123"/>
      <c r="AP40" s="122" t="e">
        <f>IF(AND(DAY(AP32)&gt;=22,DAY(AP32)&lt;=28,AP33="土"),1,0)</f>
        <v>#VALUE!</v>
      </c>
      <c r="AQ40" s="123"/>
      <c r="AR40" s="116"/>
      <c r="AS40" s="116"/>
      <c r="AV40" s="123"/>
      <c r="AW40" s="123"/>
      <c r="AX40" s="123"/>
      <c r="AY40" s="123"/>
      <c r="AZ40" s="123"/>
      <c r="BA40" s="123"/>
      <c r="BB40" s="122" t="e">
        <f>IF(AND(DAY(BB32)&gt;=22,DAY(BB32)&lt;=28,BB33="土"),1,0)</f>
        <v>#VALUE!</v>
      </c>
      <c r="BC40" s="123"/>
      <c r="BD40" s="116"/>
      <c r="BE40" s="116"/>
      <c r="BG40" s="123"/>
      <c r="BH40" s="123"/>
      <c r="BI40" s="123"/>
      <c r="BJ40" s="123"/>
      <c r="BK40" s="123"/>
      <c r="BL40" s="123"/>
      <c r="BM40" s="122" t="e">
        <f>IF(AND(DAY(BM32)&gt;=22,DAY(BM32)&lt;=28,BM33="土"),1,0)</f>
        <v>#VALUE!</v>
      </c>
      <c r="BN40" s="123"/>
      <c r="BO40" s="116"/>
      <c r="BP40" s="116"/>
      <c r="BU40" s="115">
        <f t="shared" ref="BU40:BU47" si="24">_xlfn.AGGREGATE(9,6,C40:BN40)</f>
        <v>0</v>
      </c>
    </row>
    <row r="41" spans="1:74" ht="14.25" hidden="1" customHeight="1">
      <c r="A41" s="116"/>
      <c r="B41" s="122" t="s">
        <v>46</v>
      </c>
      <c r="C41" s="123"/>
      <c r="D41" s="123"/>
      <c r="E41" s="123"/>
      <c r="F41" s="123"/>
      <c r="G41" s="123"/>
      <c r="H41" s="122" t="e">
        <f>IF(AND(DAY(H32)&gt;=22,DAY(H32)&lt;=28,H33="土",OR(H38="休",H38="雨")),1,0)</f>
        <v>#VALUE!</v>
      </c>
      <c r="I41" s="123"/>
      <c r="J41" s="116"/>
      <c r="K41" s="116"/>
      <c r="L41" s="116"/>
      <c r="M41" s="123"/>
      <c r="N41" s="123"/>
      <c r="O41" s="123"/>
      <c r="P41" s="123"/>
      <c r="Q41" s="123"/>
      <c r="R41" s="123"/>
      <c r="S41" s="122" t="e">
        <f>IF(AND(DAY(S32)&gt;=22,DAY(S32)&lt;=28,S33="土",OR(S38="休",S38="雨")),1,0)</f>
        <v>#VALUE!</v>
      </c>
      <c r="T41" s="123"/>
      <c r="U41" s="116"/>
      <c r="V41" s="116"/>
      <c r="Y41" s="123"/>
      <c r="Z41" s="123"/>
      <c r="AA41" s="123"/>
      <c r="AB41" s="123"/>
      <c r="AC41" s="123"/>
      <c r="AD41" s="123"/>
      <c r="AE41" s="122" t="e">
        <f>IF(AND(DAY(AE32)&gt;=22,DAY(AE32)&lt;=28,AE33="土",OR(AE38="休",AE38="雨")),1,0)</f>
        <v>#VALUE!</v>
      </c>
      <c r="AF41" s="123"/>
      <c r="AG41" s="116"/>
      <c r="AH41" s="116"/>
      <c r="AJ41" s="123"/>
      <c r="AK41" s="123"/>
      <c r="AL41" s="123"/>
      <c r="AM41" s="123"/>
      <c r="AN41" s="123"/>
      <c r="AO41" s="123"/>
      <c r="AP41" s="122" t="e">
        <f>IF(AND(DAY(AP32)&gt;=22,DAY(AP32)&lt;=28,AP33="土",OR(AP38="休",AP38="雨")),1,0)</f>
        <v>#VALUE!</v>
      </c>
      <c r="AQ41" s="123"/>
      <c r="AR41" s="116"/>
      <c r="AS41" s="116"/>
      <c r="AV41" s="123"/>
      <c r="AW41" s="123"/>
      <c r="AX41" s="123"/>
      <c r="AY41" s="123"/>
      <c r="AZ41" s="123"/>
      <c r="BA41" s="123"/>
      <c r="BB41" s="122" t="e">
        <f>IF(AND(DAY(BB32)&gt;=22,DAY(BB32)&lt;=28,BB33="土",OR(BB38="休",BB38="雨")),1,0)</f>
        <v>#VALUE!</v>
      </c>
      <c r="BC41" s="123"/>
      <c r="BD41" s="116"/>
      <c r="BE41" s="116"/>
      <c r="BG41" s="123"/>
      <c r="BH41" s="123"/>
      <c r="BI41" s="123"/>
      <c r="BJ41" s="123"/>
      <c r="BK41" s="123"/>
      <c r="BL41" s="123"/>
      <c r="BM41" s="122" t="e">
        <f>IF(AND(DAY(BM32)&gt;=22,DAY(BM32)&lt;=28,BM33="土",OR(BM38="休",BM38="雨")),1,0)</f>
        <v>#VALUE!</v>
      </c>
      <c r="BN41" s="123"/>
      <c r="BO41" s="116"/>
      <c r="BP41" s="116"/>
      <c r="BU41" s="115">
        <f t="shared" si="24"/>
        <v>0</v>
      </c>
    </row>
    <row r="42" spans="1:74" ht="14.25" hidden="1" customHeight="1">
      <c r="A42" s="116"/>
      <c r="B42" s="122" t="s">
        <v>37</v>
      </c>
      <c r="C42" s="123"/>
      <c r="D42" s="123"/>
      <c r="E42" s="123"/>
      <c r="F42" s="123"/>
      <c r="G42" s="123"/>
      <c r="H42" s="122" t="e">
        <f>IF(AND(DAY(H32)&gt;=8,DAY(H32)&lt;=14,H33="土"),1,0)</f>
        <v>#VALUE!</v>
      </c>
      <c r="I42" s="123"/>
      <c r="J42" s="116"/>
      <c r="K42" s="116"/>
      <c r="L42" s="116"/>
      <c r="M42" s="123"/>
      <c r="N42" s="123"/>
      <c r="O42" s="123"/>
      <c r="P42" s="123"/>
      <c r="Q42" s="123"/>
      <c r="R42" s="123"/>
      <c r="S42" s="122" t="e">
        <f>IF(AND(DAY(S32)&gt;=8,DAY(S32)&lt;=14,S33="土"),1,0)</f>
        <v>#VALUE!</v>
      </c>
      <c r="T42" s="123"/>
      <c r="U42" s="116"/>
      <c r="V42" s="116"/>
      <c r="Y42" s="123"/>
      <c r="Z42" s="123"/>
      <c r="AA42" s="123"/>
      <c r="AB42" s="123"/>
      <c r="AC42" s="123"/>
      <c r="AD42" s="123"/>
      <c r="AE42" s="122" t="e">
        <f>IF(AND(DAY(AE32)&gt;=8,DAY(AE32)&lt;=14,AE33="土"),1,0)</f>
        <v>#VALUE!</v>
      </c>
      <c r="AF42" s="123"/>
      <c r="AG42" s="116"/>
      <c r="AH42" s="116"/>
      <c r="AJ42" s="123"/>
      <c r="AK42" s="123"/>
      <c r="AL42" s="123"/>
      <c r="AM42" s="123"/>
      <c r="AN42" s="123"/>
      <c r="AO42" s="123"/>
      <c r="AP42" s="122" t="e">
        <f>IF(AND(DAY(AP32)&gt;=8,DAY(AP32)&lt;=14,AP33="土"),1,0)</f>
        <v>#VALUE!</v>
      </c>
      <c r="AQ42" s="123"/>
      <c r="AR42" s="116"/>
      <c r="AS42" s="116"/>
      <c r="AV42" s="123"/>
      <c r="AW42" s="123"/>
      <c r="AX42" s="123"/>
      <c r="AY42" s="123"/>
      <c r="AZ42" s="123"/>
      <c r="BA42" s="123"/>
      <c r="BB42" s="122" t="e">
        <f>IF(AND(DAY(BB32)&gt;=8,DAY(BB32)&lt;=14,BB33="土"),1,0)</f>
        <v>#VALUE!</v>
      </c>
      <c r="BC42" s="123"/>
      <c r="BD42" s="116"/>
      <c r="BE42" s="116"/>
      <c r="BG42" s="123"/>
      <c r="BH42" s="123"/>
      <c r="BI42" s="123"/>
      <c r="BJ42" s="123"/>
      <c r="BK42" s="123"/>
      <c r="BL42" s="123"/>
      <c r="BM42" s="122" t="e">
        <f>IF(AND(DAY(BM32)&gt;=8,DAY(BM32)&lt;=14,BM33="土"),1,0)</f>
        <v>#VALUE!</v>
      </c>
      <c r="BN42" s="123"/>
      <c r="BO42" s="116"/>
      <c r="BP42" s="116"/>
      <c r="BU42" s="115">
        <f t="shared" si="24"/>
        <v>0</v>
      </c>
    </row>
    <row r="43" spans="1:74" ht="14.25" hidden="1" customHeight="1">
      <c r="A43" s="116"/>
      <c r="B43" s="122" t="s">
        <v>52</v>
      </c>
      <c r="C43" s="123"/>
      <c r="D43" s="123"/>
      <c r="E43" s="123"/>
      <c r="F43" s="123"/>
      <c r="G43" s="123"/>
      <c r="H43" s="122" t="e">
        <f>IF(AND(DAY(H32)&gt;=8,DAY(H32)&lt;=14,H33="土",OR(H38="休",H38="雨")),1,0)</f>
        <v>#VALUE!</v>
      </c>
      <c r="I43" s="123"/>
      <c r="J43" s="116"/>
      <c r="K43" s="116"/>
      <c r="L43" s="116"/>
      <c r="M43" s="123"/>
      <c r="N43" s="123"/>
      <c r="O43" s="123"/>
      <c r="P43" s="123"/>
      <c r="Q43" s="123"/>
      <c r="R43" s="123"/>
      <c r="S43" s="122" t="e">
        <f>IF(AND(DAY(S32)&gt;=8,DAY(S32)&lt;=14,S33="土",OR(S38="休",S38="雨")),1,0)</f>
        <v>#VALUE!</v>
      </c>
      <c r="T43" s="123"/>
      <c r="U43" s="116"/>
      <c r="V43" s="116"/>
      <c r="Y43" s="123"/>
      <c r="Z43" s="123"/>
      <c r="AA43" s="123"/>
      <c r="AB43" s="123"/>
      <c r="AC43" s="123"/>
      <c r="AD43" s="123"/>
      <c r="AE43" s="122" t="e">
        <f>IF(AND(DAY(AE32)&gt;=8,DAY(AE32)&lt;=14,AE33="土",OR(AE38="休",AE38="雨")),1,0)</f>
        <v>#VALUE!</v>
      </c>
      <c r="AF43" s="123"/>
      <c r="AG43" s="116"/>
      <c r="AH43" s="116"/>
      <c r="AJ43" s="123"/>
      <c r="AK43" s="123"/>
      <c r="AL43" s="123"/>
      <c r="AM43" s="123"/>
      <c r="AN43" s="123"/>
      <c r="AO43" s="123"/>
      <c r="AP43" s="122" t="e">
        <f>IF(AND(DAY(AP32)&gt;=8,DAY(AP32)&lt;=14,AP33="土",OR(AP38="休",AP38="雨")),1,0)</f>
        <v>#VALUE!</v>
      </c>
      <c r="AQ43" s="123"/>
      <c r="AR43" s="116"/>
      <c r="AS43" s="116"/>
      <c r="AV43" s="123"/>
      <c r="AW43" s="123"/>
      <c r="AX43" s="123"/>
      <c r="AY43" s="123"/>
      <c r="AZ43" s="123"/>
      <c r="BA43" s="123"/>
      <c r="BB43" s="122" t="e">
        <f>IF(AND(DAY(BB32)&gt;=8,DAY(BB32)&lt;=14,BB33="土",OR(BB38="休",BB38="雨")),1,0)</f>
        <v>#VALUE!</v>
      </c>
      <c r="BC43" s="123"/>
      <c r="BD43" s="116"/>
      <c r="BE43" s="116"/>
      <c r="BG43" s="123"/>
      <c r="BH43" s="123"/>
      <c r="BI43" s="123"/>
      <c r="BJ43" s="123"/>
      <c r="BK43" s="123"/>
      <c r="BL43" s="123"/>
      <c r="BM43" s="122" t="e">
        <f>IF(AND(DAY(BM32)&gt;=8,DAY(BM32)&lt;=14,BM33="土",OR(BM38="休",BM38="雨")),1,0)</f>
        <v>#VALUE!</v>
      </c>
      <c r="BN43" s="123"/>
      <c r="BO43" s="116"/>
      <c r="BP43" s="116"/>
      <c r="BU43" s="115">
        <f t="shared" si="24"/>
        <v>0</v>
      </c>
    </row>
    <row r="44" spans="1:74" ht="14.25" hidden="1" customHeight="1">
      <c r="A44" s="116"/>
      <c r="B44" s="122" t="s">
        <v>51</v>
      </c>
      <c r="C44" s="123"/>
      <c r="D44" s="123"/>
      <c r="E44" s="123"/>
      <c r="F44" s="123"/>
      <c r="G44" s="123"/>
      <c r="H44" s="122"/>
      <c r="I44" s="122" t="e">
        <f>IF(AND(DAY(I32)&gt;=22,DAY(I32)&lt;=28,I33="日"),1,0)</f>
        <v>#VALUE!</v>
      </c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 t="e">
        <f>IF(AND(DAY(T32)&gt;=22,DAY(T32)&lt;=28,T33="日"),1,0)</f>
        <v>#VALUE!</v>
      </c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 t="e">
        <f>IF(AND(DAY(AF32)&gt;=22,DAY(AF32)&lt;=28,AF33="日"),1,0)</f>
        <v>#VALUE!</v>
      </c>
      <c r="AG44" s="122"/>
      <c r="AH44" s="122"/>
      <c r="AI44" s="122"/>
      <c r="AJ44" s="122"/>
      <c r="AK44" s="122"/>
      <c r="AL44" s="122"/>
      <c r="AM44" s="122"/>
      <c r="AN44" s="122"/>
      <c r="AO44" s="122"/>
      <c r="AP44" s="122"/>
      <c r="AQ44" s="122" t="e">
        <f>IF(AND(DAY(AQ32)&gt;=22,DAY(AQ32)&lt;=28,AQ33="日"),1,0)</f>
        <v>#VALUE!</v>
      </c>
      <c r="AR44" s="122"/>
      <c r="AS44" s="122"/>
      <c r="AT44" s="122"/>
      <c r="AU44" s="122"/>
      <c r="AV44" s="122"/>
      <c r="AW44" s="122"/>
      <c r="AX44" s="122"/>
      <c r="AY44" s="122"/>
      <c r="AZ44" s="122"/>
      <c r="BA44" s="122"/>
      <c r="BB44" s="122"/>
      <c r="BC44" s="122" t="e">
        <f>IF(AND(DAY(BC32)&gt;=22,DAY(BC32)&lt;=28,BC33="日"),1,0)</f>
        <v>#VALUE!</v>
      </c>
      <c r="BD44" s="122"/>
      <c r="BE44" s="122"/>
      <c r="BF44" s="122"/>
      <c r="BG44" s="122"/>
      <c r="BH44" s="122"/>
      <c r="BI44" s="122"/>
      <c r="BJ44" s="122"/>
      <c r="BK44" s="122"/>
      <c r="BL44" s="122"/>
      <c r="BM44" s="122"/>
      <c r="BN44" s="122" t="e">
        <f>IF(AND(DAY(BN32)&gt;=22,DAY(BN32)&lt;=28,BN33="日"),1,0)</f>
        <v>#VALUE!</v>
      </c>
      <c r="BO44" s="116"/>
      <c r="BP44" s="116"/>
      <c r="BU44" s="115">
        <f t="shared" si="24"/>
        <v>0</v>
      </c>
    </row>
    <row r="45" spans="1:74" ht="14.25" hidden="1" customHeight="1">
      <c r="A45" s="116"/>
      <c r="B45" s="122" t="s">
        <v>53</v>
      </c>
      <c r="C45" s="123"/>
      <c r="D45" s="123"/>
      <c r="E45" s="123"/>
      <c r="F45" s="123"/>
      <c r="G45" s="123"/>
      <c r="H45" s="122"/>
      <c r="I45" s="122" t="e">
        <f>IF(AND(DAY(I32)&gt;=22,DAY(I32)&lt;=28,I33="日",OR(I38="休",I38="雨")),1,0)</f>
        <v>#VALUE!</v>
      </c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 t="e">
        <f>IF(AND(DAY(T32)&gt;=22,DAY(T32)&lt;=28,T33="日",OR(T38="休",T38="雨")),1,0)</f>
        <v>#VALUE!</v>
      </c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 t="e">
        <f>IF(AND(DAY(AF32)&gt;=22,DAY(AF32)&lt;=28,AF33="日",OR(AF38="休",AF38="雨")),1,0)</f>
        <v>#VALUE!</v>
      </c>
      <c r="AG45" s="122"/>
      <c r="AH45" s="122"/>
      <c r="AI45" s="122"/>
      <c r="AJ45" s="122"/>
      <c r="AK45" s="122"/>
      <c r="AL45" s="122"/>
      <c r="AM45" s="122"/>
      <c r="AN45" s="122"/>
      <c r="AO45" s="122"/>
      <c r="AP45" s="122"/>
      <c r="AQ45" s="122" t="e">
        <f>IF(AND(DAY(AQ32)&gt;=22,DAY(AQ32)&lt;=28,AQ33="日",OR(AQ38="休",AQ38="雨")),1,0)</f>
        <v>#VALUE!</v>
      </c>
      <c r="AR45" s="122"/>
      <c r="AS45" s="122"/>
      <c r="AT45" s="122"/>
      <c r="AU45" s="122"/>
      <c r="AV45" s="122"/>
      <c r="AW45" s="122"/>
      <c r="AX45" s="122"/>
      <c r="AY45" s="122"/>
      <c r="AZ45" s="122"/>
      <c r="BA45" s="122"/>
      <c r="BB45" s="122"/>
      <c r="BC45" s="122" t="e">
        <f>IF(AND(DAY(BC32)&gt;=22,DAY(BC32)&lt;=28,BC33="日",OR(BC38="休",BC38="雨")),1,0)</f>
        <v>#VALUE!</v>
      </c>
      <c r="BD45" s="122"/>
      <c r="BE45" s="122"/>
      <c r="BF45" s="122"/>
      <c r="BG45" s="122"/>
      <c r="BH45" s="122"/>
      <c r="BI45" s="122"/>
      <c r="BJ45" s="122"/>
      <c r="BK45" s="122"/>
      <c r="BL45" s="122"/>
      <c r="BM45" s="122"/>
      <c r="BN45" s="122" t="e">
        <f>IF(AND(DAY(BN32)&gt;=22,DAY(BN32)&lt;=28,BN33="日",OR(BN38="休",BN38="雨")),1,0)</f>
        <v>#VALUE!</v>
      </c>
      <c r="BO45" s="116"/>
      <c r="BP45" s="116"/>
      <c r="BU45" s="115">
        <f t="shared" si="24"/>
        <v>0</v>
      </c>
    </row>
    <row r="46" spans="1:74" ht="14.25" hidden="1" customHeight="1">
      <c r="A46" s="116"/>
      <c r="B46" s="122" t="s">
        <v>54</v>
      </c>
      <c r="C46" s="123"/>
      <c r="D46" s="123"/>
      <c r="E46" s="123"/>
      <c r="F46" s="123"/>
      <c r="G46" s="123"/>
      <c r="H46" s="122"/>
      <c r="I46" s="122" t="e">
        <f>IF(AND(DAY(I32)&gt;=8,DAY(I32)&lt;=14,I33="日"),1,0)</f>
        <v>#VALUE!</v>
      </c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 t="e">
        <f>IF(AND(DAY(T32)&gt;=8,DAY(T32)&lt;=14,T33="日"),1,0)</f>
        <v>#VALUE!</v>
      </c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 t="e">
        <f>IF(AND(DAY(AF32)&gt;=8,DAY(AF32)&lt;=14,AF33="日"),1,0)</f>
        <v>#VALUE!</v>
      </c>
      <c r="AG46" s="122"/>
      <c r="AH46" s="122"/>
      <c r="AI46" s="122"/>
      <c r="AJ46" s="122"/>
      <c r="AK46" s="122"/>
      <c r="AL46" s="122"/>
      <c r="AM46" s="122"/>
      <c r="AN46" s="122"/>
      <c r="AO46" s="122"/>
      <c r="AP46" s="122"/>
      <c r="AQ46" s="122" t="e">
        <f>IF(AND(DAY(AQ32)&gt;=8,DAY(AQ32)&lt;=14,AQ33="日"),1,0)</f>
        <v>#VALUE!</v>
      </c>
      <c r="AR46" s="122"/>
      <c r="AS46" s="122"/>
      <c r="AT46" s="122"/>
      <c r="AU46" s="122"/>
      <c r="AV46" s="122"/>
      <c r="AW46" s="122"/>
      <c r="AX46" s="122"/>
      <c r="AY46" s="122"/>
      <c r="AZ46" s="122"/>
      <c r="BA46" s="122"/>
      <c r="BB46" s="122"/>
      <c r="BC46" s="122" t="e">
        <f>IF(AND(DAY(BC32)&gt;=8,DAY(BC32)&lt;=14,BC33="日"),1,0)</f>
        <v>#VALUE!</v>
      </c>
      <c r="BD46" s="122"/>
      <c r="BE46" s="122"/>
      <c r="BF46" s="122"/>
      <c r="BG46" s="122"/>
      <c r="BH46" s="122"/>
      <c r="BI46" s="122"/>
      <c r="BJ46" s="122"/>
      <c r="BK46" s="122"/>
      <c r="BL46" s="122"/>
      <c r="BM46" s="122"/>
      <c r="BN46" s="122" t="e">
        <f>IF(AND(DAY(BN32)&gt;=8,DAY(BN32)&lt;=14,BN33="日"),1,0)</f>
        <v>#VALUE!</v>
      </c>
      <c r="BO46" s="116"/>
      <c r="BP46" s="116"/>
      <c r="BU46" s="115">
        <f t="shared" si="24"/>
        <v>0</v>
      </c>
    </row>
    <row r="47" spans="1:74" ht="14.25" hidden="1" customHeight="1">
      <c r="A47" s="116"/>
      <c r="B47" s="122" t="s">
        <v>56</v>
      </c>
      <c r="C47" s="123"/>
      <c r="D47" s="123"/>
      <c r="E47" s="123"/>
      <c r="F47" s="123"/>
      <c r="G47" s="123"/>
      <c r="H47" s="122"/>
      <c r="I47" s="122" t="e">
        <f>IF(AND(DAY(I32)&gt;=8,DAY(I32)&lt;=14,I33="日",OR(I38="休",I38="雨")),1,0)</f>
        <v>#VALUE!</v>
      </c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 t="e">
        <f>IF(AND(DAY(T32)&gt;=8,DAY(T32)&lt;=14,T33="日",OR(T38="休",T38="雨")),1,0)</f>
        <v>#VALUE!</v>
      </c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 t="e">
        <f>IF(AND(DAY(AF32)&gt;=8,DAY(AF32)&lt;=14,AF33="日",OR(AF38="休",AF38="雨")),1,0)</f>
        <v>#VALUE!</v>
      </c>
      <c r="AG47" s="122"/>
      <c r="AH47" s="122"/>
      <c r="AI47" s="122"/>
      <c r="AJ47" s="122"/>
      <c r="AK47" s="122"/>
      <c r="AL47" s="122"/>
      <c r="AM47" s="122"/>
      <c r="AN47" s="122"/>
      <c r="AO47" s="122"/>
      <c r="AP47" s="122"/>
      <c r="AQ47" s="122" t="e">
        <f>IF(AND(DAY(AQ32)&gt;=8,DAY(AQ32)&lt;=14,AQ33="日",OR(AQ38="休",AQ38="雨")),1,0)</f>
        <v>#VALUE!</v>
      </c>
      <c r="AR47" s="122"/>
      <c r="AS47" s="122"/>
      <c r="AT47" s="122"/>
      <c r="AU47" s="122"/>
      <c r="AV47" s="122"/>
      <c r="AW47" s="122"/>
      <c r="AX47" s="122"/>
      <c r="AY47" s="122"/>
      <c r="AZ47" s="122"/>
      <c r="BA47" s="122"/>
      <c r="BB47" s="122"/>
      <c r="BC47" s="122" t="e">
        <f>IF(AND(DAY(BC32)&gt;=8,DAY(BC32)&lt;=14,BC33="日",OR(BC38="休",BC38="雨")),1,0)</f>
        <v>#VALUE!</v>
      </c>
      <c r="BD47" s="122"/>
      <c r="BE47" s="122"/>
      <c r="BF47" s="122"/>
      <c r="BG47" s="122"/>
      <c r="BH47" s="122"/>
      <c r="BI47" s="122"/>
      <c r="BJ47" s="122"/>
      <c r="BK47" s="122"/>
      <c r="BL47" s="122"/>
      <c r="BM47" s="122"/>
      <c r="BN47" s="122" t="e">
        <f>IF(AND(DAY(BN32)&gt;=8,DAY(BN32)&lt;=14,BN33="日",OR(BN38="休",BN38="雨")),1,0)</f>
        <v>#VALUE!</v>
      </c>
      <c r="BO47" s="116"/>
      <c r="BP47" s="116"/>
      <c r="BU47" s="115">
        <f t="shared" si="24"/>
        <v>0</v>
      </c>
    </row>
    <row r="48" spans="1:74" ht="14.25" customHeight="1">
      <c r="A48" s="116"/>
      <c r="B48" s="123"/>
      <c r="C48" s="123"/>
      <c r="D48" s="123"/>
      <c r="E48" s="123"/>
      <c r="F48" s="123"/>
      <c r="G48" s="123"/>
      <c r="H48" s="123"/>
      <c r="I48" s="123"/>
      <c r="J48" s="116"/>
      <c r="K48" s="116"/>
      <c r="L48" s="116"/>
      <c r="M48" s="123"/>
      <c r="N48" s="123"/>
      <c r="O48" s="123"/>
      <c r="P48" s="123"/>
      <c r="Q48" s="123"/>
      <c r="R48" s="123"/>
      <c r="S48" s="123"/>
      <c r="T48" s="123"/>
      <c r="U48" s="116"/>
      <c r="V48" s="116"/>
      <c r="Y48" s="123"/>
      <c r="Z48" s="123"/>
      <c r="AA48" s="123"/>
      <c r="AB48" s="123"/>
      <c r="AC48" s="123"/>
      <c r="AD48" s="123"/>
      <c r="AE48" s="123"/>
      <c r="AF48" s="123"/>
      <c r="AG48" s="116"/>
      <c r="AH48" s="116"/>
      <c r="AJ48" s="123"/>
      <c r="AK48" s="123"/>
      <c r="AL48" s="123"/>
      <c r="AM48" s="123"/>
      <c r="AN48" s="123"/>
      <c r="AO48" s="123"/>
      <c r="AP48" s="123"/>
      <c r="AQ48" s="123"/>
      <c r="AR48" s="116"/>
      <c r="AS48" s="116"/>
      <c r="AV48" s="123"/>
      <c r="AW48" s="123"/>
      <c r="AX48" s="123"/>
      <c r="AY48" s="123"/>
      <c r="AZ48" s="123"/>
      <c r="BA48" s="123"/>
      <c r="BB48" s="123"/>
      <c r="BC48" s="123"/>
      <c r="BD48" s="116"/>
      <c r="BE48" s="116"/>
      <c r="BG48" s="123"/>
      <c r="BH48" s="123"/>
      <c r="BI48" s="123"/>
      <c r="BJ48" s="123"/>
      <c r="BK48" s="123"/>
      <c r="BL48" s="123"/>
      <c r="BM48" s="123"/>
      <c r="BN48" s="123"/>
      <c r="BO48" s="116"/>
      <c r="BP48" s="116"/>
    </row>
    <row r="49" spans="1:74" ht="14.25" customHeight="1">
      <c r="A49" s="116"/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</row>
    <row r="50" spans="1:74" ht="14.25" hidden="1" customHeight="1">
      <c r="A50" s="116"/>
      <c r="B50" s="116"/>
      <c r="C50" s="124">
        <f>YEAR(I30+1)</f>
        <v>1900</v>
      </c>
      <c r="D50" s="124">
        <f>MONTH(I30+1)</f>
        <v>1</v>
      </c>
      <c r="E50" s="124">
        <f>DAY(I30+1)</f>
        <v>9</v>
      </c>
      <c r="F50" s="124"/>
      <c r="G50" s="124"/>
      <c r="H50" s="124"/>
      <c r="I50" s="124"/>
      <c r="J50" s="116"/>
      <c r="K50" s="116"/>
      <c r="L50" s="116"/>
      <c r="M50" s="116"/>
      <c r="N50" s="124">
        <f>YEAR(T30+1)</f>
        <v>1900</v>
      </c>
      <c r="O50" s="124">
        <f>MONTH(T30+1)</f>
        <v>3</v>
      </c>
      <c r="P50" s="124">
        <f>DAY(T30+1)</f>
        <v>5</v>
      </c>
      <c r="Q50" s="124"/>
      <c r="R50" s="124"/>
      <c r="S50" s="124"/>
      <c r="T50" s="124"/>
      <c r="U50" s="116"/>
      <c r="V50" s="116"/>
      <c r="Y50" s="116"/>
      <c r="Z50" s="124">
        <f>YEAR(AF30+1)</f>
        <v>1900</v>
      </c>
      <c r="AA50" s="124">
        <f>MONTH(AF30+1)</f>
        <v>4</v>
      </c>
      <c r="AB50" s="124">
        <f>DAY(AF30+1)</f>
        <v>30</v>
      </c>
      <c r="AC50" s="124"/>
      <c r="AD50" s="124"/>
      <c r="AE50" s="124"/>
      <c r="AF50" s="124"/>
      <c r="AG50" s="116"/>
      <c r="AH50" s="116"/>
      <c r="AJ50" s="116"/>
      <c r="AK50" s="124">
        <f>YEAR(AQ30+1)</f>
        <v>1900</v>
      </c>
      <c r="AL50" s="124">
        <f>MONTH(AQ30+1)</f>
        <v>6</v>
      </c>
      <c r="AM50" s="124">
        <f>DAY(AQ30+1)</f>
        <v>25</v>
      </c>
      <c r="AN50" s="124"/>
      <c r="AO50" s="124"/>
      <c r="AP50" s="124"/>
      <c r="AQ50" s="124"/>
      <c r="AR50" s="116"/>
      <c r="AS50" s="116"/>
      <c r="AV50" s="116"/>
      <c r="AW50" s="124">
        <f>YEAR(BC30+1)</f>
        <v>1900</v>
      </c>
      <c r="AX50" s="124">
        <f>MONTH(BC30+1)</f>
        <v>8</v>
      </c>
      <c r="AY50" s="124">
        <f>DAY(BC30+1)</f>
        <v>20</v>
      </c>
      <c r="AZ50" s="124"/>
      <c r="BA50" s="124"/>
      <c r="BB50" s="124"/>
      <c r="BC50" s="124"/>
      <c r="BD50" s="116"/>
      <c r="BE50" s="116"/>
      <c r="BG50" s="116"/>
      <c r="BH50" s="124">
        <f>YEAR(BN30+1)</f>
        <v>1900</v>
      </c>
      <c r="BI50" s="124">
        <f>MONTH(BN30+1)</f>
        <v>10</v>
      </c>
      <c r="BJ50" s="124">
        <f>DAY(BN30+1)</f>
        <v>15</v>
      </c>
      <c r="BK50" s="124"/>
      <c r="BL50" s="124"/>
      <c r="BM50" s="124"/>
      <c r="BN50" s="124"/>
      <c r="BO50" s="116"/>
      <c r="BP50" s="116"/>
    </row>
    <row r="51" spans="1:74" ht="14.25" hidden="1" customHeight="1">
      <c r="A51" s="116"/>
      <c r="B51" s="116"/>
      <c r="C51" s="125">
        <f>I30+1</f>
        <v>9</v>
      </c>
      <c r="D51" s="125">
        <f t="shared" ref="D51:I51" si="25">C51+1</f>
        <v>10</v>
      </c>
      <c r="E51" s="125">
        <f t="shared" si="25"/>
        <v>11</v>
      </c>
      <c r="F51" s="125">
        <f t="shared" si="25"/>
        <v>12</v>
      </c>
      <c r="G51" s="125">
        <f t="shared" si="25"/>
        <v>13</v>
      </c>
      <c r="H51" s="125">
        <f t="shared" si="25"/>
        <v>14</v>
      </c>
      <c r="I51" s="125">
        <f t="shared" si="25"/>
        <v>15</v>
      </c>
      <c r="J51" s="116"/>
      <c r="K51" s="116"/>
      <c r="L51" s="116"/>
      <c r="M51" s="116"/>
      <c r="N51" s="125">
        <f>T30+1</f>
        <v>65</v>
      </c>
      <c r="O51" s="125">
        <f t="shared" ref="O51:T51" si="26">N51+1</f>
        <v>66</v>
      </c>
      <c r="P51" s="125">
        <f t="shared" si="26"/>
        <v>67</v>
      </c>
      <c r="Q51" s="125">
        <f t="shared" si="26"/>
        <v>68</v>
      </c>
      <c r="R51" s="125">
        <f t="shared" si="26"/>
        <v>69</v>
      </c>
      <c r="S51" s="125">
        <f t="shared" si="26"/>
        <v>70</v>
      </c>
      <c r="T51" s="125">
        <f t="shared" si="26"/>
        <v>71</v>
      </c>
      <c r="U51" s="116"/>
      <c r="V51" s="116"/>
      <c r="Y51" s="116"/>
      <c r="Z51" s="125">
        <f>AF30+1</f>
        <v>121</v>
      </c>
      <c r="AA51" s="125">
        <f t="shared" ref="AA51:AF51" si="27">Z51+1</f>
        <v>122</v>
      </c>
      <c r="AB51" s="125">
        <f t="shared" si="27"/>
        <v>123</v>
      </c>
      <c r="AC51" s="125">
        <f t="shared" si="27"/>
        <v>124</v>
      </c>
      <c r="AD51" s="125">
        <f t="shared" si="27"/>
        <v>125</v>
      </c>
      <c r="AE51" s="125">
        <f t="shared" si="27"/>
        <v>126</v>
      </c>
      <c r="AF51" s="125">
        <f t="shared" si="27"/>
        <v>127</v>
      </c>
      <c r="AG51" s="116"/>
      <c r="AH51" s="116"/>
      <c r="AJ51" s="116"/>
      <c r="AK51" s="125">
        <f>AQ30+1</f>
        <v>177</v>
      </c>
      <c r="AL51" s="125">
        <f t="shared" ref="AL51:AQ51" si="28">AK51+1</f>
        <v>178</v>
      </c>
      <c r="AM51" s="125">
        <f t="shared" si="28"/>
        <v>179</v>
      </c>
      <c r="AN51" s="125">
        <f t="shared" si="28"/>
        <v>180</v>
      </c>
      <c r="AO51" s="125">
        <f t="shared" si="28"/>
        <v>181</v>
      </c>
      <c r="AP51" s="125">
        <f t="shared" si="28"/>
        <v>182</v>
      </c>
      <c r="AQ51" s="125">
        <f t="shared" si="28"/>
        <v>183</v>
      </c>
      <c r="AR51" s="116"/>
      <c r="AS51" s="116"/>
      <c r="AV51" s="116"/>
      <c r="AW51" s="125">
        <f>BC30+1</f>
        <v>233</v>
      </c>
      <c r="AX51" s="125">
        <f t="shared" ref="AX51:BC51" si="29">AW51+1</f>
        <v>234</v>
      </c>
      <c r="AY51" s="125">
        <f t="shared" si="29"/>
        <v>235</v>
      </c>
      <c r="AZ51" s="125">
        <f t="shared" si="29"/>
        <v>236</v>
      </c>
      <c r="BA51" s="125">
        <f t="shared" si="29"/>
        <v>237</v>
      </c>
      <c r="BB51" s="125">
        <f t="shared" si="29"/>
        <v>238</v>
      </c>
      <c r="BC51" s="125">
        <f t="shared" si="29"/>
        <v>239</v>
      </c>
      <c r="BD51" s="116"/>
      <c r="BE51" s="116"/>
      <c r="BG51" s="116"/>
      <c r="BH51" s="125">
        <f>BN30+1</f>
        <v>289</v>
      </c>
      <c r="BI51" s="125">
        <f t="shared" ref="BI51:BN51" si="30">BH51+1</f>
        <v>290</v>
      </c>
      <c r="BJ51" s="125">
        <f t="shared" si="30"/>
        <v>291</v>
      </c>
      <c r="BK51" s="125">
        <f t="shared" si="30"/>
        <v>292</v>
      </c>
      <c r="BL51" s="125">
        <f t="shared" si="30"/>
        <v>293</v>
      </c>
      <c r="BM51" s="125">
        <f t="shared" si="30"/>
        <v>294</v>
      </c>
      <c r="BN51" s="125">
        <f t="shared" si="30"/>
        <v>295</v>
      </c>
      <c r="BO51" s="116"/>
      <c r="BP51" s="116"/>
    </row>
    <row r="52" spans="1:74" ht="14.25" customHeight="1">
      <c r="A52" s="116"/>
      <c r="B52" s="119" t="s">
        <v>1</v>
      </c>
      <c r="C52" s="126">
        <f>DATE($C50,$D50,1)</f>
        <v>1</v>
      </c>
      <c r="D52" s="136"/>
      <c r="E52" s="136"/>
      <c r="F52" s="136"/>
      <c r="G52" s="136"/>
      <c r="H52" s="136"/>
      <c r="I52" s="136"/>
      <c r="J52" s="136"/>
      <c r="K52" s="155"/>
      <c r="L52" s="116"/>
      <c r="M52" s="119" t="s">
        <v>1</v>
      </c>
      <c r="N52" s="126">
        <f>DATE($N50,$O50,1)</f>
        <v>61</v>
      </c>
      <c r="O52" s="136"/>
      <c r="P52" s="136"/>
      <c r="Q52" s="136"/>
      <c r="R52" s="136"/>
      <c r="S52" s="136"/>
      <c r="T52" s="136"/>
      <c r="U52" s="136"/>
      <c r="V52" s="155"/>
      <c r="Y52" s="119" t="s">
        <v>1</v>
      </c>
      <c r="Z52" s="126">
        <f>DATE($N50,$O50,1)</f>
        <v>61</v>
      </c>
      <c r="AA52" s="136"/>
      <c r="AB52" s="136"/>
      <c r="AC52" s="136"/>
      <c r="AD52" s="136"/>
      <c r="AE52" s="136"/>
      <c r="AF52" s="136"/>
      <c r="AG52" s="136"/>
      <c r="AH52" s="155"/>
      <c r="AJ52" s="119" t="s">
        <v>1</v>
      </c>
      <c r="AK52" s="126">
        <f>DATE($AK50,$AL50,1)</f>
        <v>153</v>
      </c>
      <c r="AL52" s="136"/>
      <c r="AM52" s="136"/>
      <c r="AN52" s="136"/>
      <c r="AO52" s="136"/>
      <c r="AP52" s="136"/>
      <c r="AQ52" s="136"/>
      <c r="AR52" s="136"/>
      <c r="AS52" s="155"/>
      <c r="AV52" s="119" t="s">
        <v>1</v>
      </c>
      <c r="AW52" s="126">
        <f>DATE($AW50,$AX50,1)</f>
        <v>214</v>
      </c>
      <c r="AX52" s="136"/>
      <c r="AY52" s="136"/>
      <c r="AZ52" s="136"/>
      <c r="BA52" s="136"/>
      <c r="BB52" s="136"/>
      <c r="BC52" s="136"/>
      <c r="BD52" s="136"/>
      <c r="BE52" s="155"/>
      <c r="BG52" s="119" t="s">
        <v>1</v>
      </c>
      <c r="BH52" s="126">
        <f>DATE($BH50,$BI50,1)</f>
        <v>275</v>
      </c>
      <c r="BI52" s="136"/>
      <c r="BJ52" s="136"/>
      <c r="BK52" s="136"/>
      <c r="BL52" s="136"/>
      <c r="BM52" s="136"/>
      <c r="BN52" s="136"/>
      <c r="BO52" s="136"/>
      <c r="BP52" s="155"/>
    </row>
    <row r="53" spans="1:74" ht="14.25" customHeight="1">
      <c r="A53" s="116"/>
      <c r="B53" s="120" t="s">
        <v>49</v>
      </c>
      <c r="C53" s="127" t="str">
        <f>IF(I30&lt;$G$5,I32+1,"")</f>
        <v/>
      </c>
      <c r="D53" s="137" t="str">
        <f t="shared" ref="D53:I53" si="31">IF(C51&lt;$G$5,C53+1,"")</f>
        <v/>
      </c>
      <c r="E53" s="137" t="str">
        <f t="shared" si="31"/>
        <v/>
      </c>
      <c r="F53" s="137" t="str">
        <f t="shared" si="31"/>
        <v/>
      </c>
      <c r="G53" s="137" t="str">
        <f t="shared" si="31"/>
        <v/>
      </c>
      <c r="H53" s="137" t="str">
        <f t="shared" si="31"/>
        <v/>
      </c>
      <c r="I53" s="137" t="str">
        <f t="shared" si="31"/>
        <v/>
      </c>
      <c r="J53" s="150" t="s">
        <v>25</v>
      </c>
      <c r="K53" s="156">
        <f>COUNTIFS(C54:I54,"土",C55:I55,"")+COUNTIFS(C54:I54,"日",C55:I55,"")</f>
        <v>0</v>
      </c>
      <c r="L53" s="116"/>
      <c r="M53" s="120" t="s">
        <v>49</v>
      </c>
      <c r="N53" s="127" t="str">
        <f>IF(T30&lt;$G$5,T32+1,"")</f>
        <v/>
      </c>
      <c r="O53" s="137" t="str">
        <f t="shared" ref="O53:T53" si="32">IF(N51&lt;$G$5,N53+1,"")</f>
        <v/>
      </c>
      <c r="P53" s="137" t="str">
        <f t="shared" si="32"/>
        <v/>
      </c>
      <c r="Q53" s="137" t="str">
        <f t="shared" si="32"/>
        <v/>
      </c>
      <c r="R53" s="137" t="str">
        <f t="shared" si="32"/>
        <v/>
      </c>
      <c r="S53" s="137" t="str">
        <f t="shared" si="32"/>
        <v/>
      </c>
      <c r="T53" s="137" t="str">
        <f t="shared" si="32"/>
        <v/>
      </c>
      <c r="U53" s="150" t="s">
        <v>25</v>
      </c>
      <c r="V53" s="156">
        <f>COUNTIFS(N54:T54,"土",N55:T55,"")+COUNTIFS(N54:T54,"日",N55:T55,"")</f>
        <v>0</v>
      </c>
      <c r="Y53" s="120" t="s">
        <v>49</v>
      </c>
      <c r="Z53" s="127" t="str">
        <f>IF(AF30&lt;$G$5,AF32+1,"")</f>
        <v/>
      </c>
      <c r="AA53" s="137" t="str">
        <f t="shared" ref="AA53:AF53" si="33">IF(Z51&lt;$G$5,Z53+1,"")</f>
        <v/>
      </c>
      <c r="AB53" s="137" t="str">
        <f t="shared" si="33"/>
        <v/>
      </c>
      <c r="AC53" s="137" t="str">
        <f t="shared" si="33"/>
        <v/>
      </c>
      <c r="AD53" s="137" t="str">
        <f t="shared" si="33"/>
        <v/>
      </c>
      <c r="AE53" s="137" t="str">
        <f t="shared" si="33"/>
        <v/>
      </c>
      <c r="AF53" s="137" t="str">
        <f t="shared" si="33"/>
        <v/>
      </c>
      <c r="AG53" s="150" t="s">
        <v>25</v>
      </c>
      <c r="AH53" s="156">
        <f>COUNTIFS(Z54:AF54,"土",Z55:AF55,"")+COUNTIFS(Z54:AF54,"日",Z55:AF55,"")</f>
        <v>0</v>
      </c>
      <c r="AJ53" s="120" t="s">
        <v>49</v>
      </c>
      <c r="AK53" s="127" t="str">
        <f>IF(AQ30&lt;$G$5,AQ32+1,"")</f>
        <v/>
      </c>
      <c r="AL53" s="137" t="str">
        <f t="shared" ref="AL53:AQ53" si="34">IF(AK51&lt;$G$5,AK53+1,"")</f>
        <v/>
      </c>
      <c r="AM53" s="137" t="str">
        <f t="shared" si="34"/>
        <v/>
      </c>
      <c r="AN53" s="137" t="str">
        <f t="shared" si="34"/>
        <v/>
      </c>
      <c r="AO53" s="137" t="str">
        <f t="shared" si="34"/>
        <v/>
      </c>
      <c r="AP53" s="137" t="str">
        <f t="shared" si="34"/>
        <v/>
      </c>
      <c r="AQ53" s="137" t="str">
        <f t="shared" si="34"/>
        <v/>
      </c>
      <c r="AR53" s="150" t="s">
        <v>25</v>
      </c>
      <c r="AS53" s="156">
        <f>COUNTIFS(AK54:AQ54,"土",AK55:AQ55,"")+COUNTIFS(AK54:AQ54,"日",AK55:AQ55,"")</f>
        <v>0</v>
      </c>
      <c r="AV53" s="120" t="s">
        <v>49</v>
      </c>
      <c r="AW53" s="127" t="str">
        <f>IF(BC30&lt;$G$5,BC32+1,"")</f>
        <v/>
      </c>
      <c r="AX53" s="137" t="str">
        <f t="shared" ref="AX53:BC53" si="35">IF(AW51&lt;$G$5,AW53+1,"")</f>
        <v/>
      </c>
      <c r="AY53" s="137" t="str">
        <f t="shared" si="35"/>
        <v/>
      </c>
      <c r="AZ53" s="137" t="str">
        <f t="shared" si="35"/>
        <v/>
      </c>
      <c r="BA53" s="137" t="str">
        <f t="shared" si="35"/>
        <v/>
      </c>
      <c r="BB53" s="137" t="str">
        <f t="shared" si="35"/>
        <v/>
      </c>
      <c r="BC53" s="137" t="str">
        <f t="shared" si="35"/>
        <v/>
      </c>
      <c r="BD53" s="150" t="s">
        <v>25</v>
      </c>
      <c r="BE53" s="156">
        <f>COUNTIFS(AW54:BC54,"土",AW55:BC55,"")+COUNTIFS(AW54:BC54,"日",AW55:BC55,"")</f>
        <v>0</v>
      </c>
      <c r="BG53" s="120" t="s">
        <v>49</v>
      </c>
      <c r="BH53" s="127" t="str">
        <f>IF(BN30&lt;$G$5,BN32+1,"")</f>
        <v/>
      </c>
      <c r="BI53" s="137" t="str">
        <f t="shared" ref="BI53:BN53" si="36">IF(BH51&lt;$G$5,BH53+1,"")</f>
        <v/>
      </c>
      <c r="BJ53" s="137" t="str">
        <f t="shared" si="36"/>
        <v/>
      </c>
      <c r="BK53" s="137" t="str">
        <f t="shared" si="36"/>
        <v/>
      </c>
      <c r="BL53" s="137" t="str">
        <f t="shared" si="36"/>
        <v/>
      </c>
      <c r="BM53" s="137" t="str">
        <f t="shared" si="36"/>
        <v/>
      </c>
      <c r="BN53" s="137" t="str">
        <f t="shared" si="36"/>
        <v/>
      </c>
      <c r="BO53" s="150" t="s">
        <v>25</v>
      </c>
      <c r="BP53" s="156">
        <f>COUNTIFS(BH54:BN54,"土",BH55:BN55,"")+COUNTIFS(BH54:BN54,"日",BH55:BN55,"")</f>
        <v>0</v>
      </c>
    </row>
    <row r="54" spans="1:74" ht="14.25" customHeight="1">
      <c r="A54" s="116"/>
      <c r="B54" s="120" t="s">
        <v>26</v>
      </c>
      <c r="C54" s="128" t="str">
        <f>IF(C53="","","月")</f>
        <v/>
      </c>
      <c r="D54" s="128" t="str">
        <f>IF(D53="","","火")</f>
        <v/>
      </c>
      <c r="E54" s="128" t="str">
        <f>IF(E53="","","水")</f>
        <v/>
      </c>
      <c r="F54" s="128" t="str">
        <f>IF(F53="","","木")</f>
        <v/>
      </c>
      <c r="G54" s="128" t="str">
        <f>IF(G53="","","金")</f>
        <v/>
      </c>
      <c r="H54" s="128" t="str">
        <f>IF(H53="","","土")</f>
        <v/>
      </c>
      <c r="I54" s="128" t="str">
        <f>IF(I53="","","日")</f>
        <v/>
      </c>
      <c r="J54" s="151" t="s">
        <v>50</v>
      </c>
      <c r="K54" s="157">
        <f>COUNTIF(C55:I55,"夏休")+COUNTIF(C55:I55,"冬休")+COUNTIF(C55:I55,"中止")+COUNTIF(C55:I55,"制作中")</f>
        <v>0</v>
      </c>
      <c r="L54" s="116"/>
      <c r="M54" s="120" t="s">
        <v>26</v>
      </c>
      <c r="N54" s="128" t="str">
        <f>IF(N53="","","月")</f>
        <v/>
      </c>
      <c r="O54" s="128" t="str">
        <f>IF(O53="","","火")</f>
        <v/>
      </c>
      <c r="P54" s="128" t="str">
        <f>IF(P53="","","水")</f>
        <v/>
      </c>
      <c r="Q54" s="128" t="str">
        <f>IF(Q53="","","木")</f>
        <v/>
      </c>
      <c r="R54" s="128" t="str">
        <f>IF(R53="","","金")</f>
        <v/>
      </c>
      <c r="S54" s="128" t="str">
        <f>IF(S53="","","土")</f>
        <v/>
      </c>
      <c r="T54" s="128" t="str">
        <f>IF(T53="","","日")</f>
        <v/>
      </c>
      <c r="U54" s="151" t="s">
        <v>50</v>
      </c>
      <c r="V54" s="157">
        <f>COUNTIF(N55:T55,"夏休")+COUNTIF(N55:T55,"冬休")+COUNTIF(N55:T55,"中止")+COUNTIF(N55:T55,"制作中")</f>
        <v>0</v>
      </c>
      <c r="Y54" s="120" t="s">
        <v>26</v>
      </c>
      <c r="Z54" s="128" t="str">
        <f>IF(Z53="","","月")</f>
        <v/>
      </c>
      <c r="AA54" s="128" t="str">
        <f>IF(AA53="","","火")</f>
        <v/>
      </c>
      <c r="AB54" s="128" t="str">
        <f>IF(AB53="","","水")</f>
        <v/>
      </c>
      <c r="AC54" s="128" t="str">
        <f>IF(AC53="","","木")</f>
        <v/>
      </c>
      <c r="AD54" s="128" t="str">
        <f>IF(AD53="","","金")</f>
        <v/>
      </c>
      <c r="AE54" s="128" t="str">
        <f>IF(AE53="","","土")</f>
        <v/>
      </c>
      <c r="AF54" s="128" t="str">
        <f>IF(AF53="","","日")</f>
        <v/>
      </c>
      <c r="AG54" s="151" t="s">
        <v>50</v>
      </c>
      <c r="AH54" s="157">
        <f>COUNTIF(Z55:AF55,"夏休")+COUNTIF(Z55:AF55,"冬休")+COUNTIF(Z55:AF55,"中止")+COUNTIF(Z55:AF55,"制作中")</f>
        <v>0</v>
      </c>
      <c r="AJ54" s="120" t="s">
        <v>26</v>
      </c>
      <c r="AK54" s="128" t="str">
        <f>IF(AK53="","","月")</f>
        <v/>
      </c>
      <c r="AL54" s="128" t="str">
        <f>IF(AL53="","","火")</f>
        <v/>
      </c>
      <c r="AM54" s="128" t="str">
        <f>IF(AM53="","","水")</f>
        <v/>
      </c>
      <c r="AN54" s="128" t="str">
        <f>IF(AN53="","","木")</f>
        <v/>
      </c>
      <c r="AO54" s="128" t="str">
        <f>IF(AO53="","","金")</f>
        <v/>
      </c>
      <c r="AP54" s="128" t="str">
        <f>IF(AP53="","","土")</f>
        <v/>
      </c>
      <c r="AQ54" s="128" t="str">
        <f>IF(AQ53="","","日")</f>
        <v/>
      </c>
      <c r="AR54" s="151" t="s">
        <v>50</v>
      </c>
      <c r="AS54" s="157">
        <f>COUNTIF(AK55:AQ55,"夏休")+COUNTIF(AK55:AQ55,"冬休")+COUNTIF(AK55:AQ55,"中止")+COUNTIF(AK55:AQ55,"制作中")</f>
        <v>0</v>
      </c>
      <c r="AV54" s="120" t="s">
        <v>26</v>
      </c>
      <c r="AW54" s="128" t="str">
        <f>IF(AW53="","","月")</f>
        <v/>
      </c>
      <c r="AX54" s="128" t="str">
        <f>IF(AX53="","","火")</f>
        <v/>
      </c>
      <c r="AY54" s="128" t="str">
        <f>IF(AY53="","","水")</f>
        <v/>
      </c>
      <c r="AZ54" s="128" t="str">
        <f>IF(AZ53="","","木")</f>
        <v/>
      </c>
      <c r="BA54" s="128" t="str">
        <f>IF(BA53="","","金")</f>
        <v/>
      </c>
      <c r="BB54" s="128" t="str">
        <f>IF(BB53="","","土")</f>
        <v/>
      </c>
      <c r="BC54" s="128" t="str">
        <f>IF(BC53="","","日")</f>
        <v/>
      </c>
      <c r="BD54" s="151" t="s">
        <v>50</v>
      </c>
      <c r="BE54" s="157">
        <f>COUNTIF(AW55:BC55,"夏休")+COUNTIF(AW55:BC55,"冬休")+COUNTIF(AW55:BC55,"中止")+COUNTIF(AW55:BC55,"制作中")</f>
        <v>0</v>
      </c>
      <c r="BG54" s="120" t="s">
        <v>26</v>
      </c>
      <c r="BH54" s="128" t="str">
        <f>IF(BH53="","","月")</f>
        <v/>
      </c>
      <c r="BI54" s="128" t="str">
        <f>IF(BI53="","","火")</f>
        <v/>
      </c>
      <c r="BJ54" s="128" t="str">
        <f>IF(BJ53="","","水")</f>
        <v/>
      </c>
      <c r="BK54" s="128" t="str">
        <f>IF(BK53="","","木")</f>
        <v/>
      </c>
      <c r="BL54" s="128" t="str">
        <f>IF(BL53="","","金")</f>
        <v/>
      </c>
      <c r="BM54" s="128" t="str">
        <f>IF(BM53="","","土")</f>
        <v/>
      </c>
      <c r="BN54" s="128" t="str">
        <f>IF(BN53="","","日")</f>
        <v/>
      </c>
      <c r="BO54" s="151" t="s">
        <v>50</v>
      </c>
      <c r="BP54" s="157">
        <f>COUNTIF(BH55:BN55,"夏休")+COUNTIF(BH55:BN55,"冬休")+COUNTIF(BH55:BN55,"中止")+COUNTIF(BH55:BN55,"制作中")</f>
        <v>0</v>
      </c>
    </row>
    <row r="55" spans="1:74" ht="14.25" customHeight="1">
      <c r="A55" s="116"/>
      <c r="B55" s="120" t="s">
        <v>50</v>
      </c>
      <c r="C55" s="129"/>
      <c r="D55" s="138"/>
      <c r="E55" s="138"/>
      <c r="F55" s="138"/>
      <c r="G55" s="138"/>
      <c r="H55" s="138"/>
      <c r="I55" s="146"/>
      <c r="J55" s="151" t="s">
        <v>4</v>
      </c>
      <c r="K55" s="157">
        <f>COUNT(C53:I53)-K54</f>
        <v>0</v>
      </c>
      <c r="L55" s="116"/>
      <c r="M55" s="120" t="s">
        <v>50</v>
      </c>
      <c r="N55" s="129"/>
      <c r="O55" s="138"/>
      <c r="P55" s="138"/>
      <c r="Q55" s="138"/>
      <c r="R55" s="138"/>
      <c r="S55" s="138"/>
      <c r="T55" s="146"/>
      <c r="U55" s="151" t="s">
        <v>4</v>
      </c>
      <c r="V55" s="157">
        <f>COUNT(N53:T53)-V54</f>
        <v>0</v>
      </c>
      <c r="Y55" s="120" t="s">
        <v>50</v>
      </c>
      <c r="Z55" s="129"/>
      <c r="AA55" s="138"/>
      <c r="AB55" s="138"/>
      <c r="AC55" s="138"/>
      <c r="AD55" s="138"/>
      <c r="AE55" s="138"/>
      <c r="AF55" s="146"/>
      <c r="AG55" s="151" t="s">
        <v>4</v>
      </c>
      <c r="AH55" s="157">
        <f>COUNT(Z53:AF53)-AH54</f>
        <v>0</v>
      </c>
      <c r="AJ55" s="120" t="s">
        <v>50</v>
      </c>
      <c r="AK55" s="129"/>
      <c r="AL55" s="138"/>
      <c r="AM55" s="138"/>
      <c r="AN55" s="138"/>
      <c r="AO55" s="138"/>
      <c r="AP55" s="138"/>
      <c r="AQ55" s="146"/>
      <c r="AR55" s="151" t="s">
        <v>4</v>
      </c>
      <c r="AS55" s="157">
        <f>COUNT(AK53:AQ53)-AS54</f>
        <v>0</v>
      </c>
      <c r="AV55" s="120" t="s">
        <v>50</v>
      </c>
      <c r="AW55" s="129"/>
      <c r="AX55" s="138"/>
      <c r="AY55" s="138"/>
      <c r="AZ55" s="138"/>
      <c r="BA55" s="138"/>
      <c r="BB55" s="138"/>
      <c r="BC55" s="146"/>
      <c r="BD55" s="151" t="s">
        <v>4</v>
      </c>
      <c r="BE55" s="157">
        <f>COUNT(AW53:BC53)-BE54</f>
        <v>0</v>
      </c>
      <c r="BG55" s="120" t="s">
        <v>50</v>
      </c>
      <c r="BH55" s="129"/>
      <c r="BI55" s="138"/>
      <c r="BJ55" s="138"/>
      <c r="BK55" s="138"/>
      <c r="BL55" s="138"/>
      <c r="BM55" s="138"/>
      <c r="BN55" s="146"/>
      <c r="BO55" s="151" t="s">
        <v>4</v>
      </c>
      <c r="BP55" s="157">
        <f>COUNT(BH53:BN53)-BP54</f>
        <v>0</v>
      </c>
    </row>
    <row r="56" spans="1:74" ht="14.25" customHeight="1">
      <c r="A56" s="116"/>
      <c r="B56" s="120"/>
      <c r="C56" s="130"/>
      <c r="D56" s="139"/>
      <c r="E56" s="139"/>
      <c r="F56" s="139"/>
      <c r="G56" s="139"/>
      <c r="H56" s="139"/>
      <c r="I56" s="147"/>
      <c r="J56" s="151" t="s">
        <v>29</v>
      </c>
      <c r="K56" s="157">
        <f>COUNTIF(C57:I58,"休")</f>
        <v>0</v>
      </c>
      <c r="L56" s="116"/>
      <c r="M56" s="120"/>
      <c r="N56" s="130"/>
      <c r="O56" s="139"/>
      <c r="P56" s="139"/>
      <c r="Q56" s="139"/>
      <c r="R56" s="139"/>
      <c r="S56" s="139"/>
      <c r="T56" s="147"/>
      <c r="U56" s="151" t="s">
        <v>29</v>
      </c>
      <c r="V56" s="157">
        <f>COUNTIF(N57:T58,"休")</f>
        <v>0</v>
      </c>
      <c r="Y56" s="120"/>
      <c r="Z56" s="130"/>
      <c r="AA56" s="139"/>
      <c r="AB56" s="139"/>
      <c r="AC56" s="139"/>
      <c r="AD56" s="139"/>
      <c r="AE56" s="139"/>
      <c r="AF56" s="147"/>
      <c r="AG56" s="151" t="s">
        <v>29</v>
      </c>
      <c r="AH56" s="157">
        <f>COUNTIF(Z57:AF58,"休")</f>
        <v>0</v>
      </c>
      <c r="AJ56" s="120"/>
      <c r="AK56" s="130"/>
      <c r="AL56" s="139"/>
      <c r="AM56" s="139"/>
      <c r="AN56" s="139"/>
      <c r="AO56" s="139"/>
      <c r="AP56" s="139"/>
      <c r="AQ56" s="147"/>
      <c r="AR56" s="151" t="s">
        <v>29</v>
      </c>
      <c r="AS56" s="157">
        <f>COUNTIF(AK57:AQ58,"休")</f>
        <v>0</v>
      </c>
      <c r="AV56" s="120"/>
      <c r="AW56" s="130"/>
      <c r="AX56" s="139"/>
      <c r="AY56" s="139"/>
      <c r="AZ56" s="139"/>
      <c r="BA56" s="139"/>
      <c r="BB56" s="139"/>
      <c r="BC56" s="147"/>
      <c r="BD56" s="151" t="s">
        <v>29</v>
      </c>
      <c r="BE56" s="157">
        <f>COUNTIF(AW57:BC58,"休")</f>
        <v>0</v>
      </c>
      <c r="BG56" s="120"/>
      <c r="BH56" s="130"/>
      <c r="BI56" s="139"/>
      <c r="BJ56" s="139"/>
      <c r="BK56" s="139"/>
      <c r="BL56" s="139"/>
      <c r="BM56" s="139"/>
      <c r="BN56" s="147"/>
      <c r="BO56" s="151" t="s">
        <v>29</v>
      </c>
      <c r="BP56" s="157">
        <f>COUNTIF(BH57:BN58,"休")</f>
        <v>0</v>
      </c>
    </row>
    <row r="57" spans="1:74" ht="14.25" customHeight="1">
      <c r="A57" s="116"/>
      <c r="B57" s="120" t="s">
        <v>2</v>
      </c>
      <c r="C57" s="131"/>
      <c r="D57" s="140"/>
      <c r="E57" s="140"/>
      <c r="F57" s="140"/>
      <c r="G57" s="140"/>
      <c r="H57" s="140"/>
      <c r="I57" s="148"/>
      <c r="J57" s="151" t="s">
        <v>30</v>
      </c>
      <c r="K57" s="160" t="e">
        <f>K56/K55</f>
        <v>#DIV/0!</v>
      </c>
      <c r="L57" s="116"/>
      <c r="M57" s="120" t="s">
        <v>2</v>
      </c>
      <c r="N57" s="131"/>
      <c r="O57" s="140"/>
      <c r="P57" s="140"/>
      <c r="Q57" s="140"/>
      <c r="R57" s="140"/>
      <c r="S57" s="140"/>
      <c r="T57" s="148"/>
      <c r="U57" s="151" t="s">
        <v>30</v>
      </c>
      <c r="V57" s="160" t="e">
        <f>V56/V55</f>
        <v>#DIV/0!</v>
      </c>
      <c r="Y57" s="120" t="s">
        <v>2</v>
      </c>
      <c r="Z57" s="131"/>
      <c r="AA57" s="140"/>
      <c r="AB57" s="140"/>
      <c r="AC57" s="140"/>
      <c r="AD57" s="140"/>
      <c r="AE57" s="140"/>
      <c r="AF57" s="148"/>
      <c r="AG57" s="151" t="s">
        <v>30</v>
      </c>
      <c r="AH57" s="160" t="e">
        <f>AH56/AH55</f>
        <v>#DIV/0!</v>
      </c>
      <c r="AJ57" s="120" t="s">
        <v>2</v>
      </c>
      <c r="AK57" s="131"/>
      <c r="AL57" s="140"/>
      <c r="AM57" s="140"/>
      <c r="AN57" s="140"/>
      <c r="AO57" s="140"/>
      <c r="AP57" s="140"/>
      <c r="AQ57" s="148"/>
      <c r="AR57" s="151" t="s">
        <v>30</v>
      </c>
      <c r="AS57" s="160" t="e">
        <f>AS56/AS55</f>
        <v>#DIV/0!</v>
      </c>
      <c r="AV57" s="120" t="s">
        <v>2</v>
      </c>
      <c r="AW57" s="131"/>
      <c r="AX57" s="140"/>
      <c r="AY57" s="140"/>
      <c r="AZ57" s="140"/>
      <c r="BA57" s="140"/>
      <c r="BB57" s="140"/>
      <c r="BC57" s="148"/>
      <c r="BD57" s="151" t="s">
        <v>30</v>
      </c>
      <c r="BE57" s="160" t="e">
        <f>BE56/BE55</f>
        <v>#DIV/0!</v>
      </c>
      <c r="BG57" s="120" t="s">
        <v>2</v>
      </c>
      <c r="BH57" s="131"/>
      <c r="BI57" s="140"/>
      <c r="BJ57" s="140"/>
      <c r="BK57" s="140"/>
      <c r="BL57" s="140"/>
      <c r="BM57" s="140"/>
      <c r="BN57" s="148"/>
      <c r="BO57" s="151" t="s">
        <v>30</v>
      </c>
      <c r="BP57" s="160" t="e">
        <f>BP56/BP55</f>
        <v>#DIV/0!</v>
      </c>
    </row>
    <row r="58" spans="1:74" ht="14.25" customHeight="1">
      <c r="A58" s="116"/>
      <c r="B58" s="120"/>
      <c r="C58" s="131"/>
      <c r="D58" s="140"/>
      <c r="E58" s="140"/>
      <c r="F58" s="140"/>
      <c r="G58" s="140"/>
      <c r="H58" s="140"/>
      <c r="I58" s="148"/>
      <c r="J58" s="151" t="s">
        <v>7</v>
      </c>
      <c r="K58" s="157">
        <f>COUNTA(C59:I59)</f>
        <v>0</v>
      </c>
      <c r="L58" s="116"/>
      <c r="M58" s="120"/>
      <c r="N58" s="131"/>
      <c r="O58" s="140"/>
      <c r="P58" s="140"/>
      <c r="Q58" s="140"/>
      <c r="R58" s="140"/>
      <c r="S58" s="140"/>
      <c r="T58" s="148"/>
      <c r="U58" s="151" t="s">
        <v>7</v>
      </c>
      <c r="V58" s="157">
        <f>COUNTA(N59:T59)</f>
        <v>0</v>
      </c>
      <c r="Y58" s="120"/>
      <c r="Z58" s="131"/>
      <c r="AA58" s="140"/>
      <c r="AB58" s="140"/>
      <c r="AC58" s="140"/>
      <c r="AD58" s="140"/>
      <c r="AE58" s="140"/>
      <c r="AF58" s="148"/>
      <c r="AG58" s="151" t="s">
        <v>7</v>
      </c>
      <c r="AH58" s="157">
        <f>COUNTA(Z59:AF59)</f>
        <v>0</v>
      </c>
      <c r="AJ58" s="120"/>
      <c r="AK58" s="131"/>
      <c r="AL58" s="140"/>
      <c r="AM58" s="140"/>
      <c r="AN58" s="140"/>
      <c r="AO58" s="140"/>
      <c r="AP58" s="140"/>
      <c r="AQ58" s="148"/>
      <c r="AR58" s="151" t="s">
        <v>7</v>
      </c>
      <c r="AS58" s="157">
        <f>COUNTA(AK59:AQ59)</f>
        <v>0</v>
      </c>
      <c r="AV58" s="120"/>
      <c r="AW58" s="131"/>
      <c r="AX58" s="140"/>
      <c r="AY58" s="140"/>
      <c r="AZ58" s="140"/>
      <c r="BA58" s="140"/>
      <c r="BB58" s="140"/>
      <c r="BC58" s="148"/>
      <c r="BD58" s="151" t="s">
        <v>7</v>
      </c>
      <c r="BE58" s="157">
        <f>COUNTA(AW59:BC59)</f>
        <v>0</v>
      </c>
      <c r="BG58" s="120"/>
      <c r="BH58" s="131"/>
      <c r="BI58" s="140"/>
      <c r="BJ58" s="140"/>
      <c r="BK58" s="140"/>
      <c r="BL58" s="140"/>
      <c r="BM58" s="140"/>
      <c r="BN58" s="148"/>
      <c r="BO58" s="151" t="s">
        <v>7</v>
      </c>
      <c r="BP58" s="157">
        <f>COUNTA(BH59:BN59)</f>
        <v>0</v>
      </c>
    </row>
    <row r="59" spans="1:74" ht="14.25" customHeight="1">
      <c r="A59" s="116"/>
      <c r="B59" s="120" t="s">
        <v>17</v>
      </c>
      <c r="C59" s="131"/>
      <c r="D59" s="140"/>
      <c r="E59" s="140"/>
      <c r="F59" s="140"/>
      <c r="G59" s="140"/>
      <c r="H59" s="140"/>
      <c r="I59" s="148"/>
      <c r="J59" s="151" t="s">
        <v>31</v>
      </c>
      <c r="K59" s="160" t="e">
        <f>K58/K55</f>
        <v>#DIV/0!</v>
      </c>
      <c r="L59" s="116"/>
      <c r="M59" s="120" t="s">
        <v>17</v>
      </c>
      <c r="N59" s="131"/>
      <c r="O59" s="140"/>
      <c r="P59" s="140"/>
      <c r="Q59" s="140"/>
      <c r="R59" s="140"/>
      <c r="S59" s="140"/>
      <c r="T59" s="148"/>
      <c r="U59" s="151" t="s">
        <v>31</v>
      </c>
      <c r="V59" s="160" t="e">
        <f>V58/V55</f>
        <v>#DIV/0!</v>
      </c>
      <c r="Y59" s="120" t="s">
        <v>17</v>
      </c>
      <c r="Z59" s="131"/>
      <c r="AA59" s="140"/>
      <c r="AB59" s="140"/>
      <c r="AC59" s="140"/>
      <c r="AD59" s="140"/>
      <c r="AE59" s="140"/>
      <c r="AF59" s="148"/>
      <c r="AG59" s="151" t="s">
        <v>31</v>
      </c>
      <c r="AH59" s="160" t="e">
        <f>AH58/AH55</f>
        <v>#DIV/0!</v>
      </c>
      <c r="AJ59" s="120" t="s">
        <v>17</v>
      </c>
      <c r="AK59" s="131"/>
      <c r="AL59" s="140"/>
      <c r="AM59" s="140"/>
      <c r="AN59" s="140"/>
      <c r="AO59" s="140"/>
      <c r="AP59" s="140"/>
      <c r="AQ59" s="148"/>
      <c r="AR59" s="151" t="s">
        <v>31</v>
      </c>
      <c r="AS59" s="160" t="e">
        <f>AS58/AS55</f>
        <v>#DIV/0!</v>
      </c>
      <c r="AV59" s="120" t="s">
        <v>17</v>
      </c>
      <c r="AW59" s="131"/>
      <c r="AX59" s="140"/>
      <c r="AY59" s="140"/>
      <c r="AZ59" s="140"/>
      <c r="BA59" s="140"/>
      <c r="BB59" s="140"/>
      <c r="BC59" s="148"/>
      <c r="BD59" s="151" t="s">
        <v>31</v>
      </c>
      <c r="BE59" s="160" t="e">
        <f>BE58/BE55</f>
        <v>#DIV/0!</v>
      </c>
      <c r="BG59" s="120" t="s">
        <v>17</v>
      </c>
      <c r="BH59" s="131"/>
      <c r="BI59" s="140"/>
      <c r="BJ59" s="140"/>
      <c r="BK59" s="140"/>
      <c r="BL59" s="140"/>
      <c r="BM59" s="140"/>
      <c r="BN59" s="148"/>
      <c r="BO59" s="151" t="s">
        <v>31</v>
      </c>
      <c r="BP59" s="160" t="e">
        <f>BP58/BP55</f>
        <v>#DIV/0!</v>
      </c>
    </row>
    <row r="60" spans="1:74" ht="14.25" customHeight="1">
      <c r="A60" s="116"/>
      <c r="B60" s="121"/>
      <c r="C60" s="132"/>
      <c r="D60" s="141"/>
      <c r="E60" s="141"/>
      <c r="F60" s="141"/>
      <c r="G60" s="141"/>
      <c r="H60" s="141"/>
      <c r="I60" s="149"/>
      <c r="J60" s="152" t="s">
        <v>10</v>
      </c>
      <c r="K60" s="149" t="str">
        <f>IF(K53&lt;1,"対象外",IF(K58&gt;=K53,"OK","NG"))</f>
        <v>対象外</v>
      </c>
      <c r="L60" s="116"/>
      <c r="M60" s="121"/>
      <c r="N60" s="132"/>
      <c r="O60" s="141"/>
      <c r="P60" s="141"/>
      <c r="Q60" s="141"/>
      <c r="R60" s="141"/>
      <c r="S60" s="141"/>
      <c r="T60" s="149"/>
      <c r="U60" s="152" t="s">
        <v>10</v>
      </c>
      <c r="V60" s="149" t="str">
        <f>IF(1&gt;V53,"対象外",IF(V58&gt;=V53,"OK","NG"))</f>
        <v>対象外</v>
      </c>
      <c r="Y60" s="121"/>
      <c r="Z60" s="132"/>
      <c r="AA60" s="141"/>
      <c r="AB60" s="141"/>
      <c r="AC60" s="141"/>
      <c r="AD60" s="141"/>
      <c r="AE60" s="141"/>
      <c r="AF60" s="149"/>
      <c r="AG60" s="152" t="s">
        <v>10</v>
      </c>
      <c r="AH60" s="149" t="str">
        <f>IF(1&gt;AH53,"対象外",IF(AH58&gt;=AH53,"OK","NG"))</f>
        <v>対象外</v>
      </c>
      <c r="AJ60" s="121"/>
      <c r="AK60" s="132"/>
      <c r="AL60" s="141"/>
      <c r="AM60" s="141"/>
      <c r="AN60" s="141"/>
      <c r="AO60" s="141"/>
      <c r="AP60" s="141"/>
      <c r="AQ60" s="149"/>
      <c r="AR60" s="152" t="s">
        <v>10</v>
      </c>
      <c r="AS60" s="149" t="str">
        <f>IF(1&gt;AS53,"対象外",IF(AH58&gt;=AH53,"OK","NG"))</f>
        <v>対象外</v>
      </c>
      <c r="AV60" s="121"/>
      <c r="AW60" s="132"/>
      <c r="AX60" s="141"/>
      <c r="AY60" s="141"/>
      <c r="AZ60" s="141"/>
      <c r="BA60" s="141"/>
      <c r="BB60" s="141"/>
      <c r="BC60" s="149"/>
      <c r="BD60" s="152" t="s">
        <v>10</v>
      </c>
      <c r="BE60" s="149" t="str">
        <f>IF(1&gt;BE53,"対象外",IF(BE58&gt;=BE53,"OK","NG"))</f>
        <v>対象外</v>
      </c>
      <c r="BG60" s="121"/>
      <c r="BH60" s="132"/>
      <c r="BI60" s="141"/>
      <c r="BJ60" s="141"/>
      <c r="BK60" s="141"/>
      <c r="BL60" s="141"/>
      <c r="BM60" s="141"/>
      <c r="BN60" s="149"/>
      <c r="BO60" s="152" t="s">
        <v>10</v>
      </c>
      <c r="BP60" s="149" t="str">
        <f>IF(1&gt;BP53,"対象外",IF(BP58&gt;=BP53,"OK","NG"))</f>
        <v>対象外</v>
      </c>
      <c r="BV60" s="115" t="str">
        <f>IF(COUNTIF(K60:BP60,"NG")&gt;=1,"NG","OK")</f>
        <v>OK</v>
      </c>
    </row>
    <row r="61" spans="1:74" ht="14.25" hidden="1" customHeight="1">
      <c r="A61" s="116"/>
      <c r="B61" s="122" t="s">
        <v>32</v>
      </c>
      <c r="C61" s="123"/>
      <c r="D61" s="123"/>
      <c r="E61" s="123"/>
      <c r="F61" s="123"/>
      <c r="G61" s="123"/>
      <c r="H61" s="122" t="e">
        <f>IF(AND(DAY(H53)&gt;=22,DAY(H53)&lt;=28,H54="土"),1,0)</f>
        <v>#VALUE!</v>
      </c>
      <c r="I61" s="123"/>
      <c r="J61" s="116"/>
      <c r="K61" s="116"/>
      <c r="L61" s="116"/>
      <c r="M61" s="123"/>
      <c r="N61" s="123"/>
      <c r="O61" s="123"/>
      <c r="P61" s="123"/>
      <c r="Q61" s="123"/>
      <c r="R61" s="123"/>
      <c r="S61" s="122" t="e">
        <f>IF(AND(DAY(S53)&gt;=22,DAY(S53)&lt;=28,S54="土"),1,0)</f>
        <v>#VALUE!</v>
      </c>
      <c r="T61" s="123"/>
      <c r="U61" s="116"/>
      <c r="V61" s="116"/>
      <c r="Y61" s="123"/>
      <c r="Z61" s="123"/>
      <c r="AA61" s="123"/>
      <c r="AB61" s="123"/>
      <c r="AC61" s="123"/>
      <c r="AD61" s="123"/>
      <c r="AE61" s="122" t="e">
        <f>IF(AND(DAY(AE53)&gt;=22,DAY(AE53)&lt;=28,AE54="土"),1,0)</f>
        <v>#VALUE!</v>
      </c>
      <c r="AF61" s="123"/>
      <c r="AG61" s="116"/>
      <c r="AH61" s="116"/>
      <c r="AJ61" s="123"/>
      <c r="AK61" s="123"/>
      <c r="AL61" s="123"/>
      <c r="AM61" s="123"/>
      <c r="AN61" s="123"/>
      <c r="AO61" s="123"/>
      <c r="AP61" s="122" t="e">
        <f>IF(AND(DAY(AP53)&gt;=22,DAY(AP53)&lt;=28,AP54="土"),1,0)</f>
        <v>#VALUE!</v>
      </c>
      <c r="AQ61" s="123"/>
      <c r="AR61" s="116"/>
      <c r="AS61" s="116"/>
      <c r="AV61" s="123"/>
      <c r="AW61" s="123"/>
      <c r="AX61" s="123"/>
      <c r="AY61" s="123"/>
      <c r="AZ61" s="123"/>
      <c r="BA61" s="123"/>
      <c r="BB61" s="122" t="e">
        <f>IF(AND(DAY(BB53)&gt;=22,DAY(BB53)&lt;=28,BB54="土"),1,0)</f>
        <v>#VALUE!</v>
      </c>
      <c r="BC61" s="123"/>
      <c r="BD61" s="116"/>
      <c r="BE61" s="116"/>
      <c r="BG61" s="123"/>
      <c r="BH61" s="123"/>
      <c r="BI61" s="123"/>
      <c r="BJ61" s="123"/>
      <c r="BK61" s="123"/>
      <c r="BL61" s="123"/>
      <c r="BM61" s="122" t="e">
        <f>IF(AND(DAY(BM53)&gt;=22,DAY(BM53)&lt;=28,BM54="土"),1,0)</f>
        <v>#VALUE!</v>
      </c>
      <c r="BN61" s="123"/>
      <c r="BO61" s="116"/>
      <c r="BP61" s="116"/>
      <c r="BU61" s="115">
        <f t="shared" ref="BU61:BU68" si="37">_xlfn.AGGREGATE(9,6,C61:BN61)</f>
        <v>0</v>
      </c>
    </row>
    <row r="62" spans="1:74" ht="14.25" hidden="1" customHeight="1">
      <c r="A62" s="116"/>
      <c r="B62" s="122" t="s">
        <v>46</v>
      </c>
      <c r="C62" s="123"/>
      <c r="D62" s="123"/>
      <c r="E62" s="123"/>
      <c r="F62" s="123"/>
      <c r="G62" s="123"/>
      <c r="H62" s="122" t="e">
        <f>IF(AND(DAY(H53)&gt;=22,DAY(H53)&lt;=28,H54="土",OR(H59="休",H59="雨")),1,0)</f>
        <v>#VALUE!</v>
      </c>
      <c r="I62" s="123"/>
      <c r="J62" s="116"/>
      <c r="K62" s="116"/>
      <c r="L62" s="116"/>
      <c r="M62" s="123"/>
      <c r="N62" s="123"/>
      <c r="O62" s="123"/>
      <c r="P62" s="123"/>
      <c r="Q62" s="123"/>
      <c r="R62" s="123"/>
      <c r="S62" s="122" t="e">
        <f>IF(AND(DAY(S53)&gt;=22,DAY(S53)&lt;=28,S54="土",OR(S59="休",S59="雨")),1,0)</f>
        <v>#VALUE!</v>
      </c>
      <c r="T62" s="123"/>
      <c r="U62" s="116"/>
      <c r="V62" s="116"/>
      <c r="Y62" s="123"/>
      <c r="Z62" s="123"/>
      <c r="AA62" s="123"/>
      <c r="AB62" s="123"/>
      <c r="AC62" s="123"/>
      <c r="AD62" s="123"/>
      <c r="AE62" s="122" t="e">
        <f>IF(AND(DAY(AE53)&gt;=22,DAY(AE53)&lt;=28,AE54="土",OR(AE59="休",AE59="雨")),1,0)</f>
        <v>#VALUE!</v>
      </c>
      <c r="AF62" s="123"/>
      <c r="AG62" s="116"/>
      <c r="AH62" s="116"/>
      <c r="AJ62" s="123"/>
      <c r="AK62" s="123"/>
      <c r="AL62" s="123"/>
      <c r="AM62" s="123"/>
      <c r="AN62" s="123"/>
      <c r="AO62" s="123"/>
      <c r="AP62" s="122" t="e">
        <f>IF(AND(DAY(AP53)&gt;=22,DAY(AP53)&lt;=28,AP54="土",OR(AP59="休",AP59="雨")),1,0)</f>
        <v>#VALUE!</v>
      </c>
      <c r="AQ62" s="123"/>
      <c r="AR62" s="116"/>
      <c r="AS62" s="116"/>
      <c r="AV62" s="123"/>
      <c r="AW62" s="123"/>
      <c r="AX62" s="123"/>
      <c r="AY62" s="123"/>
      <c r="AZ62" s="123"/>
      <c r="BA62" s="123"/>
      <c r="BB62" s="122" t="e">
        <f>IF(AND(DAY(BB53)&gt;=22,DAY(BB53)&lt;=28,BB54="土",OR(BB59="休",BB59="雨")),1,0)</f>
        <v>#VALUE!</v>
      </c>
      <c r="BC62" s="123"/>
      <c r="BD62" s="116"/>
      <c r="BE62" s="116"/>
      <c r="BG62" s="123"/>
      <c r="BH62" s="123"/>
      <c r="BI62" s="123"/>
      <c r="BJ62" s="123"/>
      <c r="BK62" s="123"/>
      <c r="BL62" s="123"/>
      <c r="BM62" s="122" t="e">
        <f>IF(AND(DAY(BM53)&gt;=22,DAY(BM53)&lt;=28,BM54="土",OR(BM59="休",BM59="雨")),1,0)</f>
        <v>#VALUE!</v>
      </c>
      <c r="BN62" s="123"/>
      <c r="BO62" s="116"/>
      <c r="BP62" s="116"/>
      <c r="BU62" s="115">
        <f t="shared" si="37"/>
        <v>0</v>
      </c>
    </row>
    <row r="63" spans="1:74" ht="14.25" hidden="1" customHeight="1">
      <c r="A63" s="116"/>
      <c r="B63" s="122" t="s">
        <v>37</v>
      </c>
      <c r="C63" s="123"/>
      <c r="D63" s="123"/>
      <c r="E63" s="123"/>
      <c r="F63" s="123"/>
      <c r="G63" s="123"/>
      <c r="H63" s="122" t="e">
        <f>IF(AND(DAY(H53)&gt;=8,DAY(H53)&lt;=14,H54="土"),1,0)</f>
        <v>#VALUE!</v>
      </c>
      <c r="I63" s="123"/>
      <c r="J63" s="116"/>
      <c r="K63" s="116"/>
      <c r="L63" s="116"/>
      <c r="M63" s="123"/>
      <c r="N63" s="123"/>
      <c r="O63" s="123"/>
      <c r="P63" s="123"/>
      <c r="Q63" s="123"/>
      <c r="R63" s="123"/>
      <c r="S63" s="122" t="e">
        <f>IF(AND(DAY(S53)&gt;=8,DAY(S53)&lt;=14,S54="土"),1,0)</f>
        <v>#VALUE!</v>
      </c>
      <c r="T63" s="123"/>
      <c r="U63" s="116"/>
      <c r="V63" s="116"/>
      <c r="Y63" s="123"/>
      <c r="Z63" s="123"/>
      <c r="AA63" s="123"/>
      <c r="AB63" s="123"/>
      <c r="AC63" s="123"/>
      <c r="AD63" s="123"/>
      <c r="AE63" s="122" t="e">
        <f>IF(AND(DAY(AE53)&gt;=8,DAY(AE53)&lt;=14,AE54="土"),1,0)</f>
        <v>#VALUE!</v>
      </c>
      <c r="AF63" s="123"/>
      <c r="AG63" s="116"/>
      <c r="AH63" s="116"/>
      <c r="AJ63" s="123"/>
      <c r="AK63" s="123"/>
      <c r="AL63" s="123"/>
      <c r="AM63" s="123"/>
      <c r="AN63" s="123"/>
      <c r="AO63" s="123"/>
      <c r="AP63" s="122" t="e">
        <f>IF(AND(DAY(AP53)&gt;=8,DAY(AP53)&lt;=14,AP54="土"),1,0)</f>
        <v>#VALUE!</v>
      </c>
      <c r="AQ63" s="123"/>
      <c r="AR63" s="116"/>
      <c r="AS63" s="116"/>
      <c r="AV63" s="123"/>
      <c r="AW63" s="123"/>
      <c r="AX63" s="123"/>
      <c r="AY63" s="123"/>
      <c r="AZ63" s="123"/>
      <c r="BA63" s="123"/>
      <c r="BB63" s="122" t="e">
        <f>IF(AND(DAY(BB53)&gt;=8,DAY(BB53)&lt;=14,BB54="土"),1,0)</f>
        <v>#VALUE!</v>
      </c>
      <c r="BC63" s="123"/>
      <c r="BD63" s="116"/>
      <c r="BE63" s="116"/>
      <c r="BG63" s="123"/>
      <c r="BH63" s="123"/>
      <c r="BI63" s="123"/>
      <c r="BJ63" s="123"/>
      <c r="BK63" s="123"/>
      <c r="BL63" s="123"/>
      <c r="BM63" s="122" t="e">
        <f>IF(AND(DAY(BM53)&gt;=8,DAY(BM53)&lt;=14,BM54="土"),1,0)</f>
        <v>#VALUE!</v>
      </c>
      <c r="BN63" s="123"/>
      <c r="BO63" s="116"/>
      <c r="BP63" s="116"/>
      <c r="BU63" s="115">
        <f t="shared" si="37"/>
        <v>0</v>
      </c>
    </row>
    <row r="64" spans="1:74" ht="14.25" hidden="1" customHeight="1">
      <c r="A64" s="116"/>
      <c r="B64" s="122" t="s">
        <v>52</v>
      </c>
      <c r="C64" s="123"/>
      <c r="D64" s="123"/>
      <c r="E64" s="123"/>
      <c r="F64" s="123"/>
      <c r="G64" s="123"/>
      <c r="H64" s="122" t="e">
        <f>IF(AND(DAY(H53)&gt;=8,DAY(H53)&lt;=14,H54="土",OR(H59="休",H59="雨")),1,0)</f>
        <v>#VALUE!</v>
      </c>
      <c r="I64" s="123"/>
      <c r="J64" s="116"/>
      <c r="K64" s="116"/>
      <c r="L64" s="116"/>
      <c r="M64" s="123"/>
      <c r="N64" s="123"/>
      <c r="O64" s="123"/>
      <c r="P64" s="123"/>
      <c r="Q64" s="123"/>
      <c r="R64" s="123"/>
      <c r="S64" s="122" t="e">
        <f>IF(AND(DAY(S53)&gt;=8,DAY(S53)&lt;=14,S54="土",OR(S59="休",S59="雨")),1,0)</f>
        <v>#VALUE!</v>
      </c>
      <c r="T64" s="123"/>
      <c r="U64" s="116"/>
      <c r="V64" s="116"/>
      <c r="Y64" s="123"/>
      <c r="Z64" s="123"/>
      <c r="AA64" s="123"/>
      <c r="AB64" s="123"/>
      <c r="AC64" s="123"/>
      <c r="AD64" s="123"/>
      <c r="AE64" s="122" t="e">
        <f>IF(AND(DAY(AE53)&gt;=8,DAY(AE53)&lt;=14,AE54="土",OR(AE59="休",AE59="雨")),1,0)</f>
        <v>#VALUE!</v>
      </c>
      <c r="AF64" s="123"/>
      <c r="AG64" s="116"/>
      <c r="AH64" s="116"/>
      <c r="AJ64" s="123"/>
      <c r="AK64" s="123"/>
      <c r="AL64" s="123"/>
      <c r="AM64" s="123"/>
      <c r="AN64" s="123"/>
      <c r="AO64" s="123"/>
      <c r="AP64" s="122" t="e">
        <f>IF(AND(DAY(AP53)&gt;=8,DAY(AP53)&lt;=14,AP54="土",OR(AP59="休",AP59="雨")),1,0)</f>
        <v>#VALUE!</v>
      </c>
      <c r="AQ64" s="123"/>
      <c r="AR64" s="116"/>
      <c r="AS64" s="116"/>
      <c r="AV64" s="123"/>
      <c r="AW64" s="123"/>
      <c r="AX64" s="123"/>
      <c r="AY64" s="123"/>
      <c r="AZ64" s="123"/>
      <c r="BA64" s="123"/>
      <c r="BB64" s="122" t="e">
        <f>IF(AND(DAY(BB53)&gt;=8,DAY(BB53)&lt;=14,BB54="土",OR(BB59="休",BB59="雨")),1,0)</f>
        <v>#VALUE!</v>
      </c>
      <c r="BC64" s="123"/>
      <c r="BD64" s="116"/>
      <c r="BE64" s="116"/>
      <c r="BG64" s="123"/>
      <c r="BH64" s="123"/>
      <c r="BI64" s="123"/>
      <c r="BJ64" s="123"/>
      <c r="BK64" s="123"/>
      <c r="BL64" s="123"/>
      <c r="BM64" s="122" t="e">
        <f>IF(AND(DAY(BM53)&gt;=8,DAY(BM53)&lt;=14,BM54="土",OR(BM59="休",BM59="雨")),1,0)</f>
        <v>#VALUE!</v>
      </c>
      <c r="BN64" s="123"/>
      <c r="BO64" s="116"/>
      <c r="BP64" s="116"/>
      <c r="BU64" s="115">
        <f t="shared" si="37"/>
        <v>0</v>
      </c>
    </row>
    <row r="65" spans="1:73" ht="14.25" hidden="1" customHeight="1">
      <c r="A65" s="116"/>
      <c r="B65" s="122" t="s">
        <v>51</v>
      </c>
      <c r="C65" s="123"/>
      <c r="D65" s="123"/>
      <c r="E65" s="123"/>
      <c r="F65" s="123"/>
      <c r="G65" s="123"/>
      <c r="H65" s="122"/>
      <c r="I65" s="122" t="e">
        <f>IF(AND(DAY(I53)&gt;=22,DAY(I53)&lt;=28,I54="日"),1,0)</f>
        <v>#VALUE!</v>
      </c>
      <c r="J65" s="122"/>
      <c r="K65" s="122"/>
      <c r="L65" s="122"/>
      <c r="M65" s="122"/>
      <c r="N65" s="122"/>
      <c r="O65" s="122"/>
      <c r="P65" s="122"/>
      <c r="Q65" s="122"/>
      <c r="R65" s="122"/>
      <c r="S65" s="122"/>
      <c r="T65" s="122" t="e">
        <f>IF(AND(DAY(T53)&gt;=22,DAY(T53)&lt;=28,T54="日"),1,0)</f>
        <v>#VALUE!</v>
      </c>
      <c r="U65" s="122"/>
      <c r="V65" s="122"/>
      <c r="W65" s="122"/>
      <c r="X65" s="122"/>
      <c r="Y65" s="122"/>
      <c r="Z65" s="122"/>
      <c r="AA65" s="122"/>
      <c r="AB65" s="122"/>
      <c r="AC65" s="122"/>
      <c r="AD65" s="122"/>
      <c r="AE65" s="122"/>
      <c r="AF65" s="122" t="e">
        <f>IF(AND(DAY(AF53)&gt;=22,DAY(AF53)&lt;=28,AF54="日"),1,0)</f>
        <v>#VALUE!</v>
      </c>
      <c r="AG65" s="122"/>
      <c r="AH65" s="122"/>
      <c r="AI65" s="122"/>
      <c r="AJ65" s="122"/>
      <c r="AK65" s="122"/>
      <c r="AL65" s="122"/>
      <c r="AM65" s="122"/>
      <c r="AN65" s="122"/>
      <c r="AO65" s="122"/>
      <c r="AP65" s="122"/>
      <c r="AQ65" s="122" t="e">
        <f>IF(AND(DAY(AQ53)&gt;=22,DAY(AQ53)&lt;=28,AQ54="日"),1,0)</f>
        <v>#VALUE!</v>
      </c>
      <c r="AR65" s="122"/>
      <c r="AS65" s="122"/>
      <c r="AT65" s="122"/>
      <c r="AU65" s="122"/>
      <c r="AV65" s="122"/>
      <c r="AW65" s="122"/>
      <c r="AX65" s="122"/>
      <c r="AY65" s="122"/>
      <c r="AZ65" s="122"/>
      <c r="BA65" s="122"/>
      <c r="BB65" s="122"/>
      <c r="BC65" s="122" t="e">
        <f>IF(AND(DAY(BC53)&gt;=22,DAY(BC53)&lt;=28,BC54="日"),1,0)</f>
        <v>#VALUE!</v>
      </c>
      <c r="BD65" s="122"/>
      <c r="BE65" s="122"/>
      <c r="BF65" s="122"/>
      <c r="BG65" s="122"/>
      <c r="BH65" s="122"/>
      <c r="BI65" s="122"/>
      <c r="BJ65" s="122"/>
      <c r="BK65" s="122"/>
      <c r="BL65" s="122"/>
      <c r="BM65" s="122"/>
      <c r="BN65" s="122" t="e">
        <f>IF(AND(DAY(BN53)&gt;=22,DAY(BN53)&lt;=28,BN54="日"),1,0)</f>
        <v>#VALUE!</v>
      </c>
      <c r="BO65" s="116"/>
      <c r="BP65" s="116"/>
      <c r="BU65" s="115">
        <f t="shared" si="37"/>
        <v>0</v>
      </c>
    </row>
    <row r="66" spans="1:73" ht="14.25" hidden="1" customHeight="1">
      <c r="A66" s="116"/>
      <c r="B66" s="122" t="s">
        <v>53</v>
      </c>
      <c r="C66" s="123"/>
      <c r="D66" s="123"/>
      <c r="E66" s="123"/>
      <c r="F66" s="123"/>
      <c r="G66" s="123"/>
      <c r="H66" s="122"/>
      <c r="I66" s="122" t="e">
        <f>IF(AND(DAY(I53)&gt;=22,DAY(I53)&lt;=28,I54="日",OR(I59="休",I59="雨")),1,0)</f>
        <v>#VALUE!</v>
      </c>
      <c r="J66" s="122"/>
      <c r="K66" s="122"/>
      <c r="L66" s="122"/>
      <c r="M66" s="122"/>
      <c r="N66" s="122"/>
      <c r="O66" s="122"/>
      <c r="P66" s="122"/>
      <c r="Q66" s="122"/>
      <c r="R66" s="122"/>
      <c r="S66" s="122"/>
      <c r="T66" s="122" t="e">
        <f>IF(AND(DAY(T53)&gt;=22,DAY(T53)&lt;=28,T54="日",OR(T59="休",T59="雨")),1,0)</f>
        <v>#VALUE!</v>
      </c>
      <c r="U66" s="122"/>
      <c r="V66" s="122"/>
      <c r="W66" s="122"/>
      <c r="X66" s="122"/>
      <c r="Y66" s="122"/>
      <c r="Z66" s="122"/>
      <c r="AA66" s="122"/>
      <c r="AB66" s="122"/>
      <c r="AC66" s="122"/>
      <c r="AD66" s="122"/>
      <c r="AE66" s="122"/>
      <c r="AF66" s="122" t="e">
        <f>IF(AND(DAY(AF53)&gt;=22,DAY(AF53)&lt;=28,AF54="日",OR(AF59="休",AF59="雨")),1,0)</f>
        <v>#VALUE!</v>
      </c>
      <c r="AG66" s="122"/>
      <c r="AH66" s="122"/>
      <c r="AI66" s="122"/>
      <c r="AJ66" s="122"/>
      <c r="AK66" s="122"/>
      <c r="AL66" s="122"/>
      <c r="AM66" s="122"/>
      <c r="AN66" s="122"/>
      <c r="AO66" s="122"/>
      <c r="AP66" s="122"/>
      <c r="AQ66" s="122" t="e">
        <f>IF(AND(DAY(AQ53)&gt;=22,DAY(AQ53)&lt;=28,AQ54="日",OR(AQ59="休",AQ59="雨")),1,0)</f>
        <v>#VALUE!</v>
      </c>
      <c r="AR66" s="122"/>
      <c r="AS66" s="122"/>
      <c r="AT66" s="122"/>
      <c r="AU66" s="122"/>
      <c r="AV66" s="122"/>
      <c r="AW66" s="122"/>
      <c r="AX66" s="122"/>
      <c r="AY66" s="122"/>
      <c r="AZ66" s="122"/>
      <c r="BA66" s="122"/>
      <c r="BB66" s="122"/>
      <c r="BC66" s="122" t="e">
        <f>IF(AND(DAY(BC53)&gt;=22,DAY(BC53)&lt;=28,BC54="日",OR(BC59="休",BC59="雨")),1,0)</f>
        <v>#VALUE!</v>
      </c>
      <c r="BD66" s="122"/>
      <c r="BE66" s="122"/>
      <c r="BF66" s="122"/>
      <c r="BG66" s="122"/>
      <c r="BH66" s="122"/>
      <c r="BI66" s="122"/>
      <c r="BJ66" s="122"/>
      <c r="BK66" s="122"/>
      <c r="BL66" s="122"/>
      <c r="BM66" s="122"/>
      <c r="BN66" s="122" t="e">
        <f>IF(AND(DAY(BN53)&gt;=22,DAY(BN53)&lt;=28,BN54="日",OR(BN59="休",BN59="雨")),1,0)</f>
        <v>#VALUE!</v>
      </c>
      <c r="BO66" s="116"/>
      <c r="BP66" s="116"/>
      <c r="BU66" s="115">
        <f t="shared" si="37"/>
        <v>0</v>
      </c>
    </row>
    <row r="67" spans="1:73" ht="14.25" hidden="1" customHeight="1">
      <c r="A67" s="116"/>
      <c r="B67" s="122" t="s">
        <v>54</v>
      </c>
      <c r="C67" s="123"/>
      <c r="D67" s="123"/>
      <c r="E67" s="123"/>
      <c r="F67" s="123"/>
      <c r="G67" s="123"/>
      <c r="H67" s="122"/>
      <c r="I67" s="122" t="e">
        <f>IF(AND(DAY(I53)&gt;=8,DAY(I53)&lt;=14,I54="日"),1,0)</f>
        <v>#VALUE!</v>
      </c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 t="e">
        <f>IF(AND(DAY(T53)&gt;=8,DAY(T53)&lt;=14,T54="日"),1,0)</f>
        <v>#VALUE!</v>
      </c>
      <c r="U67" s="122"/>
      <c r="V67" s="122"/>
      <c r="W67" s="122"/>
      <c r="X67" s="122"/>
      <c r="Y67" s="122"/>
      <c r="Z67" s="122"/>
      <c r="AA67" s="122"/>
      <c r="AB67" s="122"/>
      <c r="AC67" s="122"/>
      <c r="AD67" s="122"/>
      <c r="AE67" s="122"/>
      <c r="AF67" s="122" t="e">
        <f>IF(AND(DAY(AF53)&gt;=8,DAY(AF53)&lt;=14,AF54="日"),1,0)</f>
        <v>#VALUE!</v>
      </c>
      <c r="AG67" s="122"/>
      <c r="AH67" s="122"/>
      <c r="AI67" s="122"/>
      <c r="AJ67" s="122"/>
      <c r="AK67" s="122"/>
      <c r="AL67" s="122"/>
      <c r="AM67" s="122"/>
      <c r="AN67" s="122"/>
      <c r="AO67" s="122"/>
      <c r="AP67" s="122"/>
      <c r="AQ67" s="122" t="e">
        <f>IF(AND(DAY(AQ53)&gt;=8,DAY(AQ53)&lt;=14,AQ54="日"),1,0)</f>
        <v>#VALUE!</v>
      </c>
      <c r="AR67" s="122"/>
      <c r="AS67" s="122"/>
      <c r="AT67" s="122"/>
      <c r="AU67" s="122"/>
      <c r="AV67" s="122"/>
      <c r="AW67" s="122"/>
      <c r="AX67" s="122"/>
      <c r="AY67" s="122"/>
      <c r="AZ67" s="122"/>
      <c r="BA67" s="122"/>
      <c r="BB67" s="122"/>
      <c r="BC67" s="122" t="e">
        <f>IF(AND(DAY(BC53)&gt;=8,DAY(BC53)&lt;=14,BC54="日"),1,0)</f>
        <v>#VALUE!</v>
      </c>
      <c r="BD67" s="122"/>
      <c r="BE67" s="122"/>
      <c r="BF67" s="122"/>
      <c r="BG67" s="122"/>
      <c r="BH67" s="122"/>
      <c r="BI67" s="122"/>
      <c r="BJ67" s="122"/>
      <c r="BK67" s="122"/>
      <c r="BL67" s="122"/>
      <c r="BM67" s="122"/>
      <c r="BN67" s="122" t="e">
        <f>IF(AND(DAY(BN53)&gt;=8,DAY(BN53)&lt;=14,BN54="日"),1,0)</f>
        <v>#VALUE!</v>
      </c>
      <c r="BO67" s="116"/>
      <c r="BP67" s="116"/>
      <c r="BU67" s="115">
        <f t="shared" si="37"/>
        <v>0</v>
      </c>
    </row>
    <row r="68" spans="1:73" ht="14.25" hidden="1" customHeight="1">
      <c r="A68" s="116"/>
      <c r="B68" s="122" t="s">
        <v>56</v>
      </c>
      <c r="C68" s="123"/>
      <c r="D68" s="123"/>
      <c r="E68" s="123"/>
      <c r="F68" s="123"/>
      <c r="G68" s="123"/>
      <c r="H68" s="122"/>
      <c r="I68" s="122" t="e">
        <f>IF(AND(DAY(I53)&gt;=8,DAY(I53)&lt;=14,I54="日",OR(I59="休",I59="雨")),1,0)</f>
        <v>#VALUE!</v>
      </c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 t="e">
        <f>IF(AND(DAY(T53)&gt;=8,DAY(T53)&lt;=14,T54="日",OR(T59="休",T59="雨")),1,0)</f>
        <v>#VALUE!</v>
      </c>
      <c r="U68" s="122"/>
      <c r="V68" s="122"/>
      <c r="W68" s="122"/>
      <c r="X68" s="122"/>
      <c r="Y68" s="122"/>
      <c r="Z68" s="122"/>
      <c r="AA68" s="122"/>
      <c r="AB68" s="122"/>
      <c r="AC68" s="122"/>
      <c r="AD68" s="122"/>
      <c r="AE68" s="122"/>
      <c r="AF68" s="122" t="e">
        <f>IF(AND(DAY(AF53)&gt;=8,DAY(AF53)&lt;=14,AF54="日",OR(AF59="休",AF59="雨")),1,0)</f>
        <v>#VALUE!</v>
      </c>
      <c r="AG68" s="122"/>
      <c r="AH68" s="122"/>
      <c r="AI68" s="122"/>
      <c r="AJ68" s="122"/>
      <c r="AK68" s="122"/>
      <c r="AL68" s="122"/>
      <c r="AM68" s="122"/>
      <c r="AN68" s="122"/>
      <c r="AO68" s="122"/>
      <c r="AP68" s="122"/>
      <c r="AQ68" s="122" t="e">
        <f>IF(AND(DAY(AQ53)&gt;=8,DAY(AQ53)&lt;=14,AQ54="日",OR(AQ59="休",AQ59="雨")),1,0)</f>
        <v>#VALUE!</v>
      </c>
      <c r="AR68" s="122"/>
      <c r="AS68" s="122"/>
      <c r="AT68" s="122"/>
      <c r="AU68" s="122"/>
      <c r="AV68" s="122"/>
      <c r="AW68" s="122"/>
      <c r="AX68" s="122"/>
      <c r="AY68" s="122"/>
      <c r="AZ68" s="122"/>
      <c r="BA68" s="122"/>
      <c r="BB68" s="122"/>
      <c r="BC68" s="122" t="e">
        <f>IF(AND(DAY(BC53)&gt;=8,DAY(BC53)&lt;=14,BC54="日",OR(BC59="休",BC59="雨")),1,0)</f>
        <v>#VALUE!</v>
      </c>
      <c r="BD68" s="122"/>
      <c r="BE68" s="122"/>
      <c r="BF68" s="122"/>
      <c r="BG68" s="122"/>
      <c r="BH68" s="122"/>
      <c r="BI68" s="122"/>
      <c r="BJ68" s="122"/>
      <c r="BK68" s="122"/>
      <c r="BL68" s="122"/>
      <c r="BM68" s="122"/>
      <c r="BN68" s="122" t="e">
        <f>IF(AND(DAY(BN53)&gt;=8,DAY(BN53)&lt;=14,BN54="日",OR(BN59="休",BN59="雨")),1,0)</f>
        <v>#VALUE!</v>
      </c>
      <c r="BO68" s="116"/>
      <c r="BP68" s="116"/>
      <c r="BU68" s="115">
        <f t="shared" si="37"/>
        <v>0</v>
      </c>
    </row>
    <row r="69" spans="1:73" ht="14.25" customHeight="1">
      <c r="A69" s="116"/>
      <c r="B69" s="123"/>
      <c r="C69" s="123"/>
      <c r="D69" s="123"/>
      <c r="E69" s="123"/>
      <c r="F69" s="123"/>
      <c r="G69" s="123"/>
      <c r="H69" s="123"/>
      <c r="I69" s="123"/>
      <c r="J69" s="116"/>
      <c r="K69" s="116"/>
      <c r="L69" s="116"/>
      <c r="M69" s="123"/>
      <c r="N69" s="123"/>
      <c r="O69" s="123"/>
      <c r="P69" s="123"/>
      <c r="Q69" s="123"/>
      <c r="R69" s="123"/>
      <c r="S69" s="123"/>
      <c r="T69" s="123"/>
      <c r="U69" s="116"/>
      <c r="V69" s="116"/>
      <c r="Y69" s="123"/>
      <c r="Z69" s="123"/>
      <c r="AA69" s="123"/>
      <c r="AB69" s="123"/>
      <c r="AC69" s="123"/>
      <c r="AD69" s="123"/>
      <c r="AE69" s="123"/>
      <c r="AF69" s="123"/>
      <c r="AG69" s="116"/>
      <c r="AH69" s="116"/>
      <c r="AJ69" s="123"/>
      <c r="AK69" s="123"/>
      <c r="AL69" s="123"/>
      <c r="AM69" s="123"/>
      <c r="AN69" s="123"/>
      <c r="AO69" s="123"/>
      <c r="AP69" s="123"/>
      <c r="AQ69" s="123"/>
      <c r="AR69" s="116"/>
      <c r="AS69" s="116"/>
      <c r="AV69" s="123"/>
      <c r="AW69" s="123"/>
      <c r="AX69" s="123"/>
      <c r="AY69" s="123"/>
      <c r="AZ69" s="123"/>
      <c r="BA69" s="123"/>
      <c r="BB69" s="123"/>
      <c r="BC69" s="123"/>
      <c r="BD69" s="116"/>
      <c r="BE69" s="116"/>
      <c r="BG69" s="123"/>
      <c r="BH69" s="123"/>
      <c r="BI69" s="123"/>
      <c r="BJ69" s="123"/>
      <c r="BK69" s="123"/>
      <c r="BL69" s="123"/>
      <c r="BM69" s="123"/>
      <c r="BN69" s="123"/>
      <c r="BO69" s="116"/>
      <c r="BP69" s="116"/>
    </row>
    <row r="70" spans="1:73" ht="14.25" customHeight="1">
      <c r="A70" s="116"/>
      <c r="B70" s="116"/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</row>
    <row r="71" spans="1:73" ht="14.25" hidden="1" customHeight="1">
      <c r="A71" s="116"/>
      <c r="B71" s="116"/>
      <c r="C71" s="124">
        <f>YEAR(I51+1)</f>
        <v>1900</v>
      </c>
      <c r="D71" s="124">
        <f>MONTH(I51+1)</f>
        <v>1</v>
      </c>
      <c r="E71" s="124">
        <f>DAY(I51+1)</f>
        <v>16</v>
      </c>
      <c r="F71" s="124"/>
      <c r="G71" s="124"/>
      <c r="H71" s="124"/>
      <c r="I71" s="124"/>
      <c r="J71" s="116"/>
      <c r="K71" s="116"/>
      <c r="L71" s="116"/>
      <c r="M71" s="116"/>
      <c r="N71" s="124">
        <f>YEAR(T51+1)</f>
        <v>1900</v>
      </c>
      <c r="O71" s="124">
        <f>MONTH(T51+1)</f>
        <v>3</v>
      </c>
      <c r="P71" s="124">
        <f>DAY(T51+1)</f>
        <v>12</v>
      </c>
      <c r="Q71" s="124"/>
      <c r="R71" s="124"/>
      <c r="S71" s="124"/>
      <c r="T71" s="124"/>
      <c r="U71" s="116"/>
      <c r="V71" s="116"/>
      <c r="Y71" s="116"/>
      <c r="Z71" s="124">
        <f>YEAR(AF51+1)</f>
        <v>1900</v>
      </c>
      <c r="AA71" s="124">
        <f>MONTH(AF51+1)</f>
        <v>5</v>
      </c>
      <c r="AB71" s="124">
        <f>DAY(AF51+1)</f>
        <v>7</v>
      </c>
      <c r="AC71" s="124"/>
      <c r="AD71" s="124"/>
      <c r="AE71" s="124"/>
      <c r="AF71" s="124"/>
      <c r="AG71" s="116"/>
      <c r="AH71" s="116"/>
      <c r="AJ71" s="116"/>
      <c r="AK71" s="124">
        <f>YEAR(AQ51+1)</f>
        <v>1900</v>
      </c>
      <c r="AL71" s="124">
        <f>MONTH(AQ51+1)</f>
        <v>7</v>
      </c>
      <c r="AM71" s="124">
        <f>DAY(AQ51+1)</f>
        <v>2</v>
      </c>
      <c r="AN71" s="124"/>
      <c r="AO71" s="124"/>
      <c r="AP71" s="124"/>
      <c r="AQ71" s="124"/>
      <c r="AR71" s="116"/>
      <c r="AS71" s="116"/>
      <c r="AV71" s="116"/>
      <c r="AW71" s="124">
        <f>YEAR(BC51+1)</f>
        <v>1900</v>
      </c>
      <c r="AX71" s="124">
        <f>MONTH(BC51+1)</f>
        <v>8</v>
      </c>
      <c r="AY71" s="124">
        <f>DAY(BC51+1)</f>
        <v>27</v>
      </c>
      <c r="AZ71" s="124"/>
      <c r="BA71" s="124"/>
      <c r="BB71" s="124"/>
      <c r="BC71" s="124"/>
      <c r="BD71" s="116"/>
      <c r="BE71" s="116"/>
      <c r="BG71" s="116"/>
      <c r="BH71" s="124">
        <f>YEAR(BN51+1)</f>
        <v>1900</v>
      </c>
      <c r="BI71" s="124">
        <f>MONTH(BN51+1)</f>
        <v>10</v>
      </c>
      <c r="BJ71" s="124">
        <f>DAY(BN51+1)</f>
        <v>22</v>
      </c>
      <c r="BK71" s="124"/>
      <c r="BL71" s="124"/>
      <c r="BM71" s="124"/>
      <c r="BN71" s="124"/>
      <c r="BO71" s="116"/>
      <c r="BP71" s="116"/>
    </row>
    <row r="72" spans="1:73" ht="14.25" hidden="1" customHeight="1">
      <c r="A72" s="116"/>
      <c r="B72" s="116"/>
      <c r="C72" s="125">
        <f>I51+1</f>
        <v>16</v>
      </c>
      <c r="D72" s="125">
        <f t="shared" ref="D72:I72" si="38">C72+1</f>
        <v>17</v>
      </c>
      <c r="E72" s="125">
        <f t="shared" si="38"/>
        <v>18</v>
      </c>
      <c r="F72" s="125">
        <f t="shared" si="38"/>
        <v>19</v>
      </c>
      <c r="G72" s="125">
        <f t="shared" si="38"/>
        <v>20</v>
      </c>
      <c r="H72" s="125">
        <f t="shared" si="38"/>
        <v>21</v>
      </c>
      <c r="I72" s="125">
        <f t="shared" si="38"/>
        <v>22</v>
      </c>
      <c r="J72" s="116"/>
      <c r="K72" s="116"/>
      <c r="L72" s="116"/>
      <c r="M72" s="116"/>
      <c r="N72" s="125">
        <f>T51+1</f>
        <v>72</v>
      </c>
      <c r="O72" s="125">
        <f t="shared" ref="O72:T72" si="39">N72+1</f>
        <v>73</v>
      </c>
      <c r="P72" s="125">
        <f t="shared" si="39"/>
        <v>74</v>
      </c>
      <c r="Q72" s="125">
        <f t="shared" si="39"/>
        <v>75</v>
      </c>
      <c r="R72" s="125">
        <f t="shared" si="39"/>
        <v>76</v>
      </c>
      <c r="S72" s="125">
        <f t="shared" si="39"/>
        <v>77</v>
      </c>
      <c r="T72" s="125">
        <f t="shared" si="39"/>
        <v>78</v>
      </c>
      <c r="U72" s="116"/>
      <c r="V72" s="116"/>
      <c r="Y72" s="116"/>
      <c r="Z72" s="125">
        <f>AF51+1</f>
        <v>128</v>
      </c>
      <c r="AA72" s="125">
        <f t="shared" ref="AA72:AF72" si="40">Z72+1</f>
        <v>129</v>
      </c>
      <c r="AB72" s="125">
        <f t="shared" si="40"/>
        <v>130</v>
      </c>
      <c r="AC72" s="125">
        <f t="shared" si="40"/>
        <v>131</v>
      </c>
      <c r="AD72" s="125">
        <f t="shared" si="40"/>
        <v>132</v>
      </c>
      <c r="AE72" s="125">
        <f t="shared" si="40"/>
        <v>133</v>
      </c>
      <c r="AF72" s="125">
        <f t="shared" si="40"/>
        <v>134</v>
      </c>
      <c r="AG72" s="116"/>
      <c r="AH72" s="116"/>
      <c r="AJ72" s="116"/>
      <c r="AK72" s="125">
        <f>AQ51+1</f>
        <v>184</v>
      </c>
      <c r="AL72" s="125">
        <f t="shared" ref="AL72:AQ72" si="41">AK72+1</f>
        <v>185</v>
      </c>
      <c r="AM72" s="125">
        <f t="shared" si="41"/>
        <v>186</v>
      </c>
      <c r="AN72" s="125">
        <f t="shared" si="41"/>
        <v>187</v>
      </c>
      <c r="AO72" s="125">
        <f t="shared" si="41"/>
        <v>188</v>
      </c>
      <c r="AP72" s="125">
        <f t="shared" si="41"/>
        <v>189</v>
      </c>
      <c r="AQ72" s="125">
        <f t="shared" si="41"/>
        <v>190</v>
      </c>
      <c r="AR72" s="116"/>
      <c r="AS72" s="116"/>
      <c r="AV72" s="116"/>
      <c r="AW72" s="125">
        <f>BC51+1</f>
        <v>240</v>
      </c>
      <c r="AX72" s="125">
        <f t="shared" ref="AX72:BC72" si="42">AW72+1</f>
        <v>241</v>
      </c>
      <c r="AY72" s="125">
        <f t="shared" si="42"/>
        <v>242</v>
      </c>
      <c r="AZ72" s="125">
        <f t="shared" si="42"/>
        <v>243</v>
      </c>
      <c r="BA72" s="125">
        <f t="shared" si="42"/>
        <v>244</v>
      </c>
      <c r="BB72" s="125">
        <f t="shared" si="42"/>
        <v>245</v>
      </c>
      <c r="BC72" s="125">
        <f t="shared" si="42"/>
        <v>246</v>
      </c>
      <c r="BD72" s="116"/>
      <c r="BE72" s="116"/>
      <c r="BG72" s="116"/>
      <c r="BH72" s="125">
        <f>BN51+1</f>
        <v>296</v>
      </c>
      <c r="BI72" s="125">
        <f t="shared" ref="BI72:BN72" si="43">BH72+1</f>
        <v>297</v>
      </c>
      <c r="BJ72" s="125">
        <f t="shared" si="43"/>
        <v>298</v>
      </c>
      <c r="BK72" s="125">
        <f t="shared" si="43"/>
        <v>299</v>
      </c>
      <c r="BL72" s="125">
        <f t="shared" si="43"/>
        <v>300</v>
      </c>
      <c r="BM72" s="125">
        <f t="shared" si="43"/>
        <v>301</v>
      </c>
      <c r="BN72" s="125">
        <f t="shared" si="43"/>
        <v>302</v>
      </c>
      <c r="BO72" s="116"/>
      <c r="BP72" s="116"/>
    </row>
    <row r="73" spans="1:73" ht="14.25" customHeight="1">
      <c r="A73" s="116"/>
      <c r="B73" s="119" t="s">
        <v>1</v>
      </c>
      <c r="C73" s="126">
        <f>DATE($C71,$D71,1)</f>
        <v>1</v>
      </c>
      <c r="D73" s="136"/>
      <c r="E73" s="136"/>
      <c r="F73" s="136"/>
      <c r="G73" s="136"/>
      <c r="H73" s="136"/>
      <c r="I73" s="136"/>
      <c r="J73" s="136"/>
      <c r="K73" s="155"/>
      <c r="L73" s="116"/>
      <c r="M73" s="119" t="s">
        <v>1</v>
      </c>
      <c r="N73" s="126">
        <f>DATE($N71,$O71,1)</f>
        <v>61</v>
      </c>
      <c r="O73" s="136"/>
      <c r="P73" s="136"/>
      <c r="Q73" s="136"/>
      <c r="R73" s="136"/>
      <c r="S73" s="136"/>
      <c r="T73" s="136"/>
      <c r="U73" s="136"/>
      <c r="V73" s="155"/>
      <c r="Y73" s="119" t="s">
        <v>1</v>
      </c>
      <c r="Z73" s="126">
        <f>DATE($N71,$O71,1)</f>
        <v>61</v>
      </c>
      <c r="AA73" s="136"/>
      <c r="AB73" s="136"/>
      <c r="AC73" s="136"/>
      <c r="AD73" s="136"/>
      <c r="AE73" s="136"/>
      <c r="AF73" s="136"/>
      <c r="AG73" s="136"/>
      <c r="AH73" s="155"/>
      <c r="AJ73" s="119" t="s">
        <v>1</v>
      </c>
      <c r="AK73" s="126">
        <f>DATE($AK71,$AL71,1)</f>
        <v>183</v>
      </c>
      <c r="AL73" s="136"/>
      <c r="AM73" s="136"/>
      <c r="AN73" s="136"/>
      <c r="AO73" s="136"/>
      <c r="AP73" s="136"/>
      <c r="AQ73" s="136"/>
      <c r="AR73" s="136"/>
      <c r="AS73" s="155"/>
      <c r="AV73" s="119" t="s">
        <v>1</v>
      </c>
      <c r="AW73" s="126">
        <f>DATE($AW71,$AX71,1)</f>
        <v>214</v>
      </c>
      <c r="AX73" s="136"/>
      <c r="AY73" s="136"/>
      <c r="AZ73" s="136"/>
      <c r="BA73" s="136"/>
      <c r="BB73" s="136"/>
      <c r="BC73" s="136"/>
      <c r="BD73" s="136"/>
      <c r="BE73" s="155"/>
      <c r="BG73" s="119" t="s">
        <v>1</v>
      </c>
      <c r="BH73" s="126">
        <f>DATE($BH71,$BI71,1)</f>
        <v>275</v>
      </c>
      <c r="BI73" s="136"/>
      <c r="BJ73" s="136"/>
      <c r="BK73" s="136"/>
      <c r="BL73" s="136"/>
      <c r="BM73" s="136"/>
      <c r="BN73" s="136"/>
      <c r="BO73" s="136"/>
      <c r="BP73" s="155"/>
    </row>
    <row r="74" spans="1:73" ht="14.25" customHeight="1">
      <c r="A74" s="116"/>
      <c r="B74" s="120" t="s">
        <v>49</v>
      </c>
      <c r="C74" s="127" t="str">
        <f>IF(I51&lt;$G$5,I53+1,"")</f>
        <v/>
      </c>
      <c r="D74" s="137" t="str">
        <f t="shared" ref="D74:I74" si="44">IF(C72&lt;$G$5,C74+1,"")</f>
        <v/>
      </c>
      <c r="E74" s="137" t="str">
        <f t="shared" si="44"/>
        <v/>
      </c>
      <c r="F74" s="137" t="str">
        <f t="shared" si="44"/>
        <v/>
      </c>
      <c r="G74" s="137" t="str">
        <f t="shared" si="44"/>
        <v/>
      </c>
      <c r="H74" s="137" t="str">
        <f t="shared" si="44"/>
        <v/>
      </c>
      <c r="I74" s="137" t="str">
        <f t="shared" si="44"/>
        <v/>
      </c>
      <c r="J74" s="150" t="s">
        <v>25</v>
      </c>
      <c r="K74" s="156">
        <f>COUNTIFS(C75:I75,"土",C76:I76,"")+COUNTIFS(C75:I75,"日",C76:I76,"")</f>
        <v>0</v>
      </c>
      <c r="L74" s="116"/>
      <c r="M74" s="120" t="s">
        <v>49</v>
      </c>
      <c r="N74" s="127" t="str">
        <f>IF(T51&lt;$G$5,T53+1,"")</f>
        <v/>
      </c>
      <c r="O74" s="137" t="str">
        <f t="shared" ref="O74:T74" si="45">IF(N72&lt;$G$5,N74+1,"")</f>
        <v/>
      </c>
      <c r="P74" s="137" t="str">
        <f t="shared" si="45"/>
        <v/>
      </c>
      <c r="Q74" s="137" t="str">
        <f t="shared" si="45"/>
        <v/>
      </c>
      <c r="R74" s="137" t="str">
        <f t="shared" si="45"/>
        <v/>
      </c>
      <c r="S74" s="137" t="str">
        <f t="shared" si="45"/>
        <v/>
      </c>
      <c r="T74" s="137" t="str">
        <f t="shared" si="45"/>
        <v/>
      </c>
      <c r="U74" s="150" t="s">
        <v>25</v>
      </c>
      <c r="V74" s="156">
        <f>COUNTIFS(N75:T75,"土",N76:T76,"")+COUNTIFS(N75:T75,"日",N76:T76,"")</f>
        <v>0</v>
      </c>
      <c r="Y74" s="120" t="s">
        <v>49</v>
      </c>
      <c r="Z74" s="127" t="str">
        <f>IF(AF51&lt;$G$5,AF53+1,"")</f>
        <v/>
      </c>
      <c r="AA74" s="137" t="str">
        <f t="shared" ref="AA74:AF74" si="46">IF(Z72&lt;$G$5,Z74+1,"")</f>
        <v/>
      </c>
      <c r="AB74" s="137" t="str">
        <f t="shared" si="46"/>
        <v/>
      </c>
      <c r="AC74" s="137" t="str">
        <f t="shared" si="46"/>
        <v/>
      </c>
      <c r="AD74" s="137" t="str">
        <f t="shared" si="46"/>
        <v/>
      </c>
      <c r="AE74" s="137" t="str">
        <f t="shared" si="46"/>
        <v/>
      </c>
      <c r="AF74" s="137" t="str">
        <f t="shared" si="46"/>
        <v/>
      </c>
      <c r="AG74" s="150" t="s">
        <v>25</v>
      </c>
      <c r="AH74" s="156">
        <f>COUNTIFS(Z75:AF75,"土",Z76:AF76,"")+COUNTIFS(Z75:AF75,"日",Z76:AF76,"")</f>
        <v>0</v>
      </c>
      <c r="AJ74" s="120" t="s">
        <v>49</v>
      </c>
      <c r="AK74" s="127" t="str">
        <f>IF(AQ51&lt;$G$5,AQ53+1,"")</f>
        <v/>
      </c>
      <c r="AL74" s="137" t="str">
        <f t="shared" ref="AL74:AQ74" si="47">IF(AK72&lt;$G$5,AK74+1,"")</f>
        <v/>
      </c>
      <c r="AM74" s="137" t="str">
        <f t="shared" si="47"/>
        <v/>
      </c>
      <c r="AN74" s="137" t="str">
        <f t="shared" si="47"/>
        <v/>
      </c>
      <c r="AO74" s="137" t="str">
        <f t="shared" si="47"/>
        <v/>
      </c>
      <c r="AP74" s="137" t="str">
        <f t="shared" si="47"/>
        <v/>
      </c>
      <c r="AQ74" s="137" t="str">
        <f t="shared" si="47"/>
        <v/>
      </c>
      <c r="AR74" s="150" t="s">
        <v>25</v>
      </c>
      <c r="AS74" s="156">
        <f>COUNTIFS(AK75:AQ75,"土",AK76:AQ76,"")+COUNTIFS(AK75:AQ75,"日",AK76:AQ76,"")</f>
        <v>0</v>
      </c>
      <c r="AV74" s="120" t="s">
        <v>49</v>
      </c>
      <c r="AW74" s="127" t="str">
        <f>IF(BC51&lt;$G$5,BC53+1,"")</f>
        <v/>
      </c>
      <c r="AX74" s="137" t="str">
        <f t="shared" ref="AX74:BC74" si="48">IF(AW72&lt;$G$5,AW74+1,"")</f>
        <v/>
      </c>
      <c r="AY74" s="137" t="str">
        <f t="shared" si="48"/>
        <v/>
      </c>
      <c r="AZ74" s="137" t="str">
        <f t="shared" si="48"/>
        <v/>
      </c>
      <c r="BA74" s="137" t="str">
        <f t="shared" si="48"/>
        <v/>
      </c>
      <c r="BB74" s="137" t="str">
        <f t="shared" si="48"/>
        <v/>
      </c>
      <c r="BC74" s="137" t="str">
        <f t="shared" si="48"/>
        <v/>
      </c>
      <c r="BD74" s="150" t="s">
        <v>25</v>
      </c>
      <c r="BE74" s="156">
        <f>COUNTIFS(AW75:BC75,"土",AW76:BC76,"")+COUNTIFS(AW75:BC75,"日",AW76:BC76,"")</f>
        <v>0</v>
      </c>
      <c r="BG74" s="120" t="s">
        <v>49</v>
      </c>
      <c r="BH74" s="127" t="str">
        <f>IF(BN51&lt;$G$5,BN53+1,"")</f>
        <v/>
      </c>
      <c r="BI74" s="137" t="str">
        <f t="shared" ref="BI74:BN74" si="49">IF(BH72&lt;$G$5,BH74+1,"")</f>
        <v/>
      </c>
      <c r="BJ74" s="137" t="str">
        <f t="shared" si="49"/>
        <v/>
      </c>
      <c r="BK74" s="137" t="str">
        <f t="shared" si="49"/>
        <v/>
      </c>
      <c r="BL74" s="137" t="str">
        <f t="shared" si="49"/>
        <v/>
      </c>
      <c r="BM74" s="137" t="str">
        <f t="shared" si="49"/>
        <v/>
      </c>
      <c r="BN74" s="137" t="str">
        <f t="shared" si="49"/>
        <v/>
      </c>
      <c r="BO74" s="150" t="s">
        <v>25</v>
      </c>
      <c r="BP74" s="156">
        <f>COUNTIFS(BH75:BN75,"土",BH76:BN76,"")+COUNTIFS(BH75:BN75,"日",BH76:BN76,"")</f>
        <v>0</v>
      </c>
    </row>
    <row r="75" spans="1:73" ht="14.25" customHeight="1">
      <c r="A75" s="116"/>
      <c r="B75" s="120" t="s">
        <v>26</v>
      </c>
      <c r="C75" s="128" t="str">
        <f>IF(C74="","","月")</f>
        <v/>
      </c>
      <c r="D75" s="128" t="str">
        <f>IF(D74="","","火")</f>
        <v/>
      </c>
      <c r="E75" s="128" t="str">
        <f>IF(E74="","","水")</f>
        <v/>
      </c>
      <c r="F75" s="128" t="str">
        <f>IF(F74="","","木")</f>
        <v/>
      </c>
      <c r="G75" s="128" t="str">
        <f>IF(G74="","","金")</f>
        <v/>
      </c>
      <c r="H75" s="128" t="str">
        <f>IF(H74="","","土")</f>
        <v/>
      </c>
      <c r="I75" s="128" t="str">
        <f>IF(I74="","","日")</f>
        <v/>
      </c>
      <c r="J75" s="151" t="s">
        <v>50</v>
      </c>
      <c r="K75" s="157">
        <f>COUNTIF(C76:I76,"夏休")+COUNTIF(C76:I76,"冬休")+COUNTIF(C76:I76,"中止")+COUNTIF(C76:I76,"制作中")</f>
        <v>0</v>
      </c>
      <c r="L75" s="116"/>
      <c r="M75" s="120" t="s">
        <v>26</v>
      </c>
      <c r="N75" s="128" t="str">
        <f>IF(N74="","","月")</f>
        <v/>
      </c>
      <c r="O75" s="128" t="str">
        <f>IF(O74="","","火")</f>
        <v/>
      </c>
      <c r="P75" s="128" t="str">
        <f>IF(P74="","","水")</f>
        <v/>
      </c>
      <c r="Q75" s="128" t="str">
        <f>IF(Q74="","","木")</f>
        <v/>
      </c>
      <c r="R75" s="128" t="str">
        <f>IF(R74="","","金")</f>
        <v/>
      </c>
      <c r="S75" s="128" t="str">
        <f>IF(S74="","","土")</f>
        <v/>
      </c>
      <c r="T75" s="128" t="str">
        <f>IF(T74="","","日")</f>
        <v/>
      </c>
      <c r="U75" s="151" t="s">
        <v>50</v>
      </c>
      <c r="V75" s="157">
        <f>COUNTIF(N76:T76,"夏休")+COUNTIF(N76:T76,"冬休")+COUNTIF(N76:T76,"中止")+COUNTIF(N76:T76,"制作中")</f>
        <v>0</v>
      </c>
      <c r="Y75" s="120" t="s">
        <v>26</v>
      </c>
      <c r="Z75" s="128" t="str">
        <f>IF(Z74="","","月")</f>
        <v/>
      </c>
      <c r="AA75" s="128" t="str">
        <f>IF(AA74="","","火")</f>
        <v/>
      </c>
      <c r="AB75" s="128" t="str">
        <f>IF(AB74="","","水")</f>
        <v/>
      </c>
      <c r="AC75" s="128" t="str">
        <f>IF(AC74="","","木")</f>
        <v/>
      </c>
      <c r="AD75" s="128" t="str">
        <f>IF(AD74="","","金")</f>
        <v/>
      </c>
      <c r="AE75" s="128" t="str">
        <f>IF(AE74="","","土")</f>
        <v/>
      </c>
      <c r="AF75" s="128" t="str">
        <f>IF(AF74="","","日")</f>
        <v/>
      </c>
      <c r="AG75" s="151" t="s">
        <v>50</v>
      </c>
      <c r="AH75" s="157">
        <f>COUNTIF(Z76:AF76,"夏休")+COUNTIF(Z76:AF76,"冬休")+COUNTIF(Z76:AF76,"中止")+COUNTIF(Z76:AF76,"制作中")</f>
        <v>0</v>
      </c>
      <c r="AJ75" s="120" t="s">
        <v>26</v>
      </c>
      <c r="AK75" s="128" t="str">
        <f>IF(AK74="","","月")</f>
        <v/>
      </c>
      <c r="AL75" s="128" t="str">
        <f>IF(AL74="","","火")</f>
        <v/>
      </c>
      <c r="AM75" s="128" t="str">
        <f>IF(AM74="","","水")</f>
        <v/>
      </c>
      <c r="AN75" s="128" t="str">
        <f>IF(AN74="","","木")</f>
        <v/>
      </c>
      <c r="AO75" s="128" t="str">
        <f>IF(AO74="","","金")</f>
        <v/>
      </c>
      <c r="AP75" s="128" t="str">
        <f>IF(AP74="","","土")</f>
        <v/>
      </c>
      <c r="AQ75" s="128" t="str">
        <f>IF(AQ74="","","日")</f>
        <v/>
      </c>
      <c r="AR75" s="151" t="s">
        <v>50</v>
      </c>
      <c r="AS75" s="157">
        <f>COUNTIF(AK76:AQ76,"夏休")+COUNTIF(AK76:AQ76,"冬休")+COUNTIF(AK76:AQ76,"中止")+COUNTIF(AK76:AQ76,"制作中")</f>
        <v>0</v>
      </c>
      <c r="AV75" s="120" t="s">
        <v>26</v>
      </c>
      <c r="AW75" s="128" t="str">
        <f>IF(AW74="","","月")</f>
        <v/>
      </c>
      <c r="AX75" s="128" t="str">
        <f>IF(AX74="","","火")</f>
        <v/>
      </c>
      <c r="AY75" s="128" t="str">
        <f>IF(AY74="","","水")</f>
        <v/>
      </c>
      <c r="AZ75" s="128" t="str">
        <f>IF(AZ74="","","木")</f>
        <v/>
      </c>
      <c r="BA75" s="128" t="str">
        <f>IF(BA74="","","金")</f>
        <v/>
      </c>
      <c r="BB75" s="128" t="str">
        <f>IF(BB74="","","土")</f>
        <v/>
      </c>
      <c r="BC75" s="128" t="str">
        <f>IF(BC74="","","日")</f>
        <v/>
      </c>
      <c r="BD75" s="151" t="s">
        <v>50</v>
      </c>
      <c r="BE75" s="157">
        <f>COUNTIF(AW76:BC76,"夏休")+COUNTIF(AW76:BC76,"冬休")+COUNTIF(AW76:BC76,"中止")+COUNTIF(AW76:BC76,"制作中")</f>
        <v>0</v>
      </c>
      <c r="BG75" s="120" t="s">
        <v>26</v>
      </c>
      <c r="BH75" s="128" t="str">
        <f>IF(BH74="","","月")</f>
        <v/>
      </c>
      <c r="BI75" s="128" t="str">
        <f>IF(BI74="","","火")</f>
        <v/>
      </c>
      <c r="BJ75" s="128" t="str">
        <f>IF(BJ74="","","水")</f>
        <v/>
      </c>
      <c r="BK75" s="128" t="str">
        <f>IF(BK74="","","木")</f>
        <v/>
      </c>
      <c r="BL75" s="128" t="str">
        <f>IF(BL74="","","金")</f>
        <v/>
      </c>
      <c r="BM75" s="128" t="str">
        <f>IF(BM74="","","土")</f>
        <v/>
      </c>
      <c r="BN75" s="128" t="str">
        <f>IF(BN74="","","日")</f>
        <v/>
      </c>
      <c r="BO75" s="151" t="s">
        <v>50</v>
      </c>
      <c r="BP75" s="157">
        <f>COUNTIF(BH76:BN76,"夏休")+COUNTIF(BH76:BN76,"冬休")+COUNTIF(BH76:BN76,"中止")+COUNTIF(BH76:BN76,"制作中")</f>
        <v>0</v>
      </c>
    </row>
    <row r="76" spans="1:73" ht="14.25" customHeight="1">
      <c r="A76" s="116"/>
      <c r="B76" s="120" t="s">
        <v>50</v>
      </c>
      <c r="C76" s="129"/>
      <c r="D76" s="138"/>
      <c r="E76" s="138"/>
      <c r="F76" s="138"/>
      <c r="G76" s="138"/>
      <c r="H76" s="138"/>
      <c r="I76" s="146"/>
      <c r="J76" s="151" t="s">
        <v>4</v>
      </c>
      <c r="K76" s="157">
        <f>COUNT(C74:I74)-K75</f>
        <v>0</v>
      </c>
      <c r="L76" s="116"/>
      <c r="M76" s="120" t="s">
        <v>50</v>
      </c>
      <c r="N76" s="129"/>
      <c r="O76" s="138"/>
      <c r="P76" s="138"/>
      <c r="Q76" s="138"/>
      <c r="R76" s="138"/>
      <c r="S76" s="138"/>
      <c r="T76" s="146"/>
      <c r="U76" s="151" t="s">
        <v>4</v>
      </c>
      <c r="V76" s="157">
        <f>COUNT(N74:T74)-V75</f>
        <v>0</v>
      </c>
      <c r="Y76" s="120" t="s">
        <v>50</v>
      </c>
      <c r="Z76" s="129"/>
      <c r="AA76" s="138"/>
      <c r="AB76" s="138"/>
      <c r="AC76" s="138"/>
      <c r="AD76" s="138"/>
      <c r="AE76" s="138"/>
      <c r="AF76" s="146"/>
      <c r="AG76" s="151" t="s">
        <v>4</v>
      </c>
      <c r="AH76" s="157">
        <f>COUNT(Z74:AF74)-AH75</f>
        <v>0</v>
      </c>
      <c r="AJ76" s="120" t="s">
        <v>50</v>
      </c>
      <c r="AK76" s="129"/>
      <c r="AL76" s="138"/>
      <c r="AM76" s="138"/>
      <c r="AN76" s="138"/>
      <c r="AO76" s="138"/>
      <c r="AP76" s="138"/>
      <c r="AQ76" s="146"/>
      <c r="AR76" s="151" t="s">
        <v>4</v>
      </c>
      <c r="AS76" s="157">
        <f>COUNT(AK74:AQ74)-AS75</f>
        <v>0</v>
      </c>
      <c r="AV76" s="120" t="s">
        <v>50</v>
      </c>
      <c r="AW76" s="129"/>
      <c r="AX76" s="138"/>
      <c r="AY76" s="138"/>
      <c r="AZ76" s="138"/>
      <c r="BA76" s="138"/>
      <c r="BB76" s="138"/>
      <c r="BC76" s="146"/>
      <c r="BD76" s="151" t="s">
        <v>4</v>
      </c>
      <c r="BE76" s="157">
        <f>COUNT(AW74:BC74)-BE75</f>
        <v>0</v>
      </c>
      <c r="BG76" s="120" t="s">
        <v>50</v>
      </c>
      <c r="BH76" s="129"/>
      <c r="BI76" s="138"/>
      <c r="BJ76" s="138"/>
      <c r="BK76" s="138"/>
      <c r="BL76" s="138"/>
      <c r="BM76" s="138"/>
      <c r="BN76" s="146"/>
      <c r="BO76" s="151" t="s">
        <v>4</v>
      </c>
      <c r="BP76" s="157">
        <f>COUNT(BH74:BN74)-BP75</f>
        <v>0</v>
      </c>
    </row>
    <row r="77" spans="1:73" ht="14.25" customHeight="1">
      <c r="A77" s="116"/>
      <c r="B77" s="120"/>
      <c r="C77" s="130"/>
      <c r="D77" s="139"/>
      <c r="E77" s="139"/>
      <c r="F77" s="139"/>
      <c r="G77" s="139"/>
      <c r="H77" s="139"/>
      <c r="I77" s="147"/>
      <c r="J77" s="151" t="s">
        <v>29</v>
      </c>
      <c r="K77" s="157">
        <f>COUNTIF(C78:I79,"休")</f>
        <v>0</v>
      </c>
      <c r="L77" s="116"/>
      <c r="M77" s="120"/>
      <c r="N77" s="130"/>
      <c r="O77" s="139"/>
      <c r="P77" s="139"/>
      <c r="Q77" s="139"/>
      <c r="R77" s="139"/>
      <c r="S77" s="139"/>
      <c r="T77" s="147"/>
      <c r="U77" s="151" t="s">
        <v>29</v>
      </c>
      <c r="V77" s="157">
        <f>COUNTIF(N78:T79,"休")</f>
        <v>0</v>
      </c>
      <c r="Y77" s="120"/>
      <c r="Z77" s="130"/>
      <c r="AA77" s="139"/>
      <c r="AB77" s="139"/>
      <c r="AC77" s="139"/>
      <c r="AD77" s="139"/>
      <c r="AE77" s="139"/>
      <c r="AF77" s="147"/>
      <c r="AG77" s="151" t="s">
        <v>29</v>
      </c>
      <c r="AH77" s="157">
        <f>COUNTIF(Z78:AF79,"休")</f>
        <v>0</v>
      </c>
      <c r="AJ77" s="120"/>
      <c r="AK77" s="130"/>
      <c r="AL77" s="139"/>
      <c r="AM77" s="139"/>
      <c r="AN77" s="139"/>
      <c r="AO77" s="139"/>
      <c r="AP77" s="139"/>
      <c r="AQ77" s="147"/>
      <c r="AR77" s="151" t="s">
        <v>29</v>
      </c>
      <c r="AS77" s="157">
        <f>COUNTIF(AK78:AQ79,"休")</f>
        <v>0</v>
      </c>
      <c r="AV77" s="120"/>
      <c r="AW77" s="130"/>
      <c r="AX77" s="139"/>
      <c r="AY77" s="139"/>
      <c r="AZ77" s="139"/>
      <c r="BA77" s="139"/>
      <c r="BB77" s="139"/>
      <c r="BC77" s="147"/>
      <c r="BD77" s="151" t="s">
        <v>29</v>
      </c>
      <c r="BE77" s="157">
        <f>COUNTIF(AW78:BC79,"休")</f>
        <v>0</v>
      </c>
      <c r="BG77" s="120"/>
      <c r="BH77" s="130"/>
      <c r="BI77" s="139"/>
      <c r="BJ77" s="139"/>
      <c r="BK77" s="139"/>
      <c r="BL77" s="139"/>
      <c r="BM77" s="139"/>
      <c r="BN77" s="147"/>
      <c r="BO77" s="151" t="s">
        <v>29</v>
      </c>
      <c r="BP77" s="157">
        <f>COUNTIF(BH78:BN79,"休")</f>
        <v>0</v>
      </c>
    </row>
    <row r="78" spans="1:73" ht="14.25" customHeight="1">
      <c r="A78" s="116"/>
      <c r="B78" s="120" t="s">
        <v>2</v>
      </c>
      <c r="C78" s="131"/>
      <c r="D78" s="140"/>
      <c r="E78" s="140"/>
      <c r="F78" s="140"/>
      <c r="G78" s="140"/>
      <c r="H78" s="140"/>
      <c r="I78" s="148"/>
      <c r="J78" s="151" t="s">
        <v>30</v>
      </c>
      <c r="K78" s="160" t="e">
        <f>K77/K76</f>
        <v>#DIV/0!</v>
      </c>
      <c r="L78" s="116"/>
      <c r="M78" s="120" t="s">
        <v>2</v>
      </c>
      <c r="N78" s="131"/>
      <c r="O78" s="140"/>
      <c r="P78" s="140"/>
      <c r="Q78" s="140"/>
      <c r="R78" s="140"/>
      <c r="S78" s="140"/>
      <c r="T78" s="148"/>
      <c r="U78" s="151" t="s">
        <v>30</v>
      </c>
      <c r="V78" s="160" t="e">
        <f>V77/V76</f>
        <v>#DIV/0!</v>
      </c>
      <c r="Y78" s="120" t="s">
        <v>2</v>
      </c>
      <c r="Z78" s="131"/>
      <c r="AA78" s="140"/>
      <c r="AB78" s="140"/>
      <c r="AC78" s="140"/>
      <c r="AD78" s="140"/>
      <c r="AE78" s="140"/>
      <c r="AF78" s="148"/>
      <c r="AG78" s="151" t="s">
        <v>30</v>
      </c>
      <c r="AH78" s="160" t="e">
        <f>AH77/AH76</f>
        <v>#DIV/0!</v>
      </c>
      <c r="AJ78" s="120" t="s">
        <v>2</v>
      </c>
      <c r="AK78" s="131"/>
      <c r="AL78" s="140"/>
      <c r="AM78" s="140"/>
      <c r="AN78" s="140"/>
      <c r="AO78" s="140"/>
      <c r="AP78" s="140"/>
      <c r="AQ78" s="148"/>
      <c r="AR78" s="151" t="s">
        <v>30</v>
      </c>
      <c r="AS78" s="160" t="e">
        <f>AS77/AS76</f>
        <v>#DIV/0!</v>
      </c>
      <c r="AV78" s="120" t="s">
        <v>2</v>
      </c>
      <c r="AW78" s="131"/>
      <c r="AX78" s="140"/>
      <c r="AY78" s="140"/>
      <c r="AZ78" s="140"/>
      <c r="BA78" s="140"/>
      <c r="BB78" s="140"/>
      <c r="BC78" s="148"/>
      <c r="BD78" s="151" t="s">
        <v>30</v>
      </c>
      <c r="BE78" s="160" t="e">
        <f>BE77/BE76</f>
        <v>#DIV/0!</v>
      </c>
      <c r="BG78" s="120" t="s">
        <v>2</v>
      </c>
      <c r="BH78" s="131"/>
      <c r="BI78" s="140"/>
      <c r="BJ78" s="140"/>
      <c r="BK78" s="140"/>
      <c r="BL78" s="140"/>
      <c r="BM78" s="140"/>
      <c r="BN78" s="148"/>
      <c r="BO78" s="151" t="s">
        <v>30</v>
      </c>
      <c r="BP78" s="160" t="e">
        <f>BP77/BP76</f>
        <v>#DIV/0!</v>
      </c>
    </row>
    <row r="79" spans="1:73" ht="14.25" customHeight="1">
      <c r="A79" s="116"/>
      <c r="B79" s="120"/>
      <c r="C79" s="131"/>
      <c r="D79" s="140"/>
      <c r="E79" s="140"/>
      <c r="F79" s="140"/>
      <c r="G79" s="140"/>
      <c r="H79" s="140"/>
      <c r="I79" s="148"/>
      <c r="J79" s="151" t="s">
        <v>7</v>
      </c>
      <c r="K79" s="157">
        <f>COUNTA(C80:I80)</f>
        <v>0</v>
      </c>
      <c r="L79" s="116"/>
      <c r="M79" s="120"/>
      <c r="N79" s="131"/>
      <c r="O79" s="140"/>
      <c r="P79" s="140"/>
      <c r="Q79" s="140"/>
      <c r="R79" s="140"/>
      <c r="S79" s="140"/>
      <c r="T79" s="148"/>
      <c r="U79" s="151" t="s">
        <v>7</v>
      </c>
      <c r="V79" s="157">
        <f>COUNTA(N80:T80)</f>
        <v>0</v>
      </c>
      <c r="Y79" s="120"/>
      <c r="Z79" s="131"/>
      <c r="AA79" s="140"/>
      <c r="AB79" s="140"/>
      <c r="AC79" s="140"/>
      <c r="AD79" s="140"/>
      <c r="AE79" s="140"/>
      <c r="AF79" s="148"/>
      <c r="AG79" s="151" t="s">
        <v>7</v>
      </c>
      <c r="AH79" s="157">
        <f>COUNTA(Z80:AF80)</f>
        <v>0</v>
      </c>
      <c r="AJ79" s="120"/>
      <c r="AK79" s="131"/>
      <c r="AL79" s="140"/>
      <c r="AM79" s="140"/>
      <c r="AN79" s="140"/>
      <c r="AO79" s="140"/>
      <c r="AP79" s="140"/>
      <c r="AQ79" s="148"/>
      <c r="AR79" s="151" t="s">
        <v>7</v>
      </c>
      <c r="AS79" s="157">
        <f>COUNTA(AK80:AQ80)</f>
        <v>0</v>
      </c>
      <c r="AV79" s="120"/>
      <c r="AW79" s="131"/>
      <c r="AX79" s="140"/>
      <c r="AY79" s="140"/>
      <c r="AZ79" s="140"/>
      <c r="BA79" s="140"/>
      <c r="BB79" s="140"/>
      <c r="BC79" s="148"/>
      <c r="BD79" s="151" t="s">
        <v>7</v>
      </c>
      <c r="BE79" s="157">
        <f>COUNTA(AW80:BC80)</f>
        <v>0</v>
      </c>
      <c r="BG79" s="120"/>
      <c r="BH79" s="131"/>
      <c r="BI79" s="140"/>
      <c r="BJ79" s="140"/>
      <c r="BK79" s="140"/>
      <c r="BL79" s="140"/>
      <c r="BM79" s="140"/>
      <c r="BN79" s="148"/>
      <c r="BO79" s="151" t="s">
        <v>7</v>
      </c>
      <c r="BP79" s="157">
        <f>COUNTA(BH80:BN80)</f>
        <v>0</v>
      </c>
    </row>
    <row r="80" spans="1:73" ht="14.25" customHeight="1">
      <c r="A80" s="116"/>
      <c r="B80" s="120" t="s">
        <v>17</v>
      </c>
      <c r="C80" s="131"/>
      <c r="D80" s="140"/>
      <c r="E80" s="140"/>
      <c r="F80" s="140"/>
      <c r="G80" s="140"/>
      <c r="H80" s="140"/>
      <c r="I80" s="148"/>
      <c r="J80" s="151" t="s">
        <v>31</v>
      </c>
      <c r="K80" s="160" t="e">
        <f>K79/K76</f>
        <v>#DIV/0!</v>
      </c>
      <c r="L80" s="116"/>
      <c r="M80" s="120" t="s">
        <v>17</v>
      </c>
      <c r="N80" s="131"/>
      <c r="O80" s="140"/>
      <c r="P80" s="140"/>
      <c r="Q80" s="140"/>
      <c r="R80" s="140"/>
      <c r="S80" s="140"/>
      <c r="T80" s="148"/>
      <c r="U80" s="151" t="s">
        <v>31</v>
      </c>
      <c r="V80" s="160" t="e">
        <f>V79/V76</f>
        <v>#DIV/0!</v>
      </c>
      <c r="Y80" s="120" t="s">
        <v>17</v>
      </c>
      <c r="Z80" s="131"/>
      <c r="AA80" s="140"/>
      <c r="AB80" s="140"/>
      <c r="AC80" s="140"/>
      <c r="AD80" s="140"/>
      <c r="AE80" s="140"/>
      <c r="AF80" s="148"/>
      <c r="AG80" s="151" t="s">
        <v>31</v>
      </c>
      <c r="AH80" s="160" t="e">
        <f>AH79/AH76</f>
        <v>#DIV/0!</v>
      </c>
      <c r="AJ80" s="120" t="s">
        <v>17</v>
      </c>
      <c r="AK80" s="131"/>
      <c r="AL80" s="140"/>
      <c r="AM80" s="140"/>
      <c r="AN80" s="140"/>
      <c r="AO80" s="140"/>
      <c r="AP80" s="140"/>
      <c r="AQ80" s="148"/>
      <c r="AR80" s="151" t="s">
        <v>31</v>
      </c>
      <c r="AS80" s="160" t="e">
        <f>AS79/AS76</f>
        <v>#DIV/0!</v>
      </c>
      <c r="AV80" s="120" t="s">
        <v>17</v>
      </c>
      <c r="AW80" s="131"/>
      <c r="AX80" s="140"/>
      <c r="AY80" s="140"/>
      <c r="AZ80" s="140"/>
      <c r="BA80" s="140"/>
      <c r="BB80" s="140"/>
      <c r="BC80" s="148"/>
      <c r="BD80" s="151" t="s">
        <v>31</v>
      </c>
      <c r="BE80" s="160" t="e">
        <f>BE79/BE76</f>
        <v>#DIV/0!</v>
      </c>
      <c r="BG80" s="120" t="s">
        <v>17</v>
      </c>
      <c r="BH80" s="131"/>
      <c r="BI80" s="140"/>
      <c r="BJ80" s="140"/>
      <c r="BK80" s="140"/>
      <c r="BL80" s="140"/>
      <c r="BM80" s="140"/>
      <c r="BN80" s="148"/>
      <c r="BO80" s="151" t="s">
        <v>31</v>
      </c>
      <c r="BP80" s="160" t="e">
        <f>BP79/BP76</f>
        <v>#DIV/0!</v>
      </c>
    </row>
    <row r="81" spans="1:74" ht="14.25" customHeight="1">
      <c r="A81" s="116"/>
      <c r="B81" s="121"/>
      <c r="C81" s="132"/>
      <c r="D81" s="141"/>
      <c r="E81" s="141"/>
      <c r="F81" s="141"/>
      <c r="G81" s="141"/>
      <c r="H81" s="141"/>
      <c r="I81" s="149"/>
      <c r="J81" s="152" t="s">
        <v>10</v>
      </c>
      <c r="K81" s="149" t="str">
        <f>IF(1&gt;K74,"対象外",IF(K79&gt;=K74,"OK","NG"))</f>
        <v>対象外</v>
      </c>
      <c r="L81" s="116"/>
      <c r="M81" s="121"/>
      <c r="N81" s="132"/>
      <c r="O81" s="141"/>
      <c r="P81" s="141"/>
      <c r="Q81" s="141"/>
      <c r="R81" s="141"/>
      <c r="S81" s="141"/>
      <c r="T81" s="149"/>
      <c r="U81" s="152" t="s">
        <v>10</v>
      </c>
      <c r="V81" s="149" t="str">
        <f>IF(1&gt;V74,"対象外",IF(V79&gt;=V74,"OK","NG"))</f>
        <v>対象外</v>
      </c>
      <c r="Y81" s="121"/>
      <c r="Z81" s="132"/>
      <c r="AA81" s="141"/>
      <c r="AB81" s="141"/>
      <c r="AC81" s="141"/>
      <c r="AD81" s="141"/>
      <c r="AE81" s="141"/>
      <c r="AF81" s="149"/>
      <c r="AG81" s="152" t="s">
        <v>10</v>
      </c>
      <c r="AH81" s="149" t="str">
        <f>IF(1&gt;AH74,"対象外",IF(AH79&gt;=AH74,"OK","NG"))</f>
        <v>対象外</v>
      </c>
      <c r="AJ81" s="121"/>
      <c r="AK81" s="132"/>
      <c r="AL81" s="141"/>
      <c r="AM81" s="141"/>
      <c r="AN81" s="141"/>
      <c r="AO81" s="141"/>
      <c r="AP81" s="141"/>
      <c r="AQ81" s="149"/>
      <c r="AR81" s="152" t="s">
        <v>10</v>
      </c>
      <c r="AS81" s="149" t="str">
        <f>IF(1&gt;AS74,"対象外",IF(AH58&gt;=AH53,"OK","NG"))</f>
        <v>対象外</v>
      </c>
      <c r="AV81" s="121"/>
      <c r="AW81" s="132"/>
      <c r="AX81" s="141"/>
      <c r="AY81" s="141"/>
      <c r="AZ81" s="141"/>
      <c r="BA81" s="141"/>
      <c r="BB81" s="141"/>
      <c r="BC81" s="149"/>
      <c r="BD81" s="152" t="s">
        <v>10</v>
      </c>
      <c r="BE81" s="149" t="str">
        <f>IF(1&gt;BE74,"対象外",IF(BE79&gt;=BE74,"OK","NG"))</f>
        <v>対象外</v>
      </c>
      <c r="BG81" s="121"/>
      <c r="BH81" s="132"/>
      <c r="BI81" s="141"/>
      <c r="BJ81" s="141"/>
      <c r="BK81" s="141"/>
      <c r="BL81" s="141"/>
      <c r="BM81" s="141"/>
      <c r="BN81" s="149"/>
      <c r="BO81" s="152" t="s">
        <v>10</v>
      </c>
      <c r="BP81" s="149" t="str">
        <f>IF(1&gt;BP74,"対象外",IF(BP79&gt;=BP74,"OK","NG"))</f>
        <v>対象外</v>
      </c>
      <c r="BV81" s="115" t="str">
        <f>IF(COUNTIF(K81:BP81,"NG")&gt;=1,"NG","OK")</f>
        <v>OK</v>
      </c>
    </row>
    <row r="82" spans="1:74" ht="14.25" hidden="1" customHeight="1">
      <c r="A82" s="116"/>
      <c r="B82" s="122" t="s">
        <v>32</v>
      </c>
      <c r="C82" s="123"/>
      <c r="D82" s="123"/>
      <c r="E82" s="123"/>
      <c r="F82" s="123"/>
      <c r="G82" s="123"/>
      <c r="H82" s="122" t="e">
        <f>IF(AND(DAY(H74)&gt;=22,DAY(H74)&lt;=28,H75="土"),1,0)</f>
        <v>#VALUE!</v>
      </c>
      <c r="I82" s="123"/>
      <c r="J82" s="116"/>
      <c r="K82" s="116"/>
      <c r="L82" s="116"/>
      <c r="M82" s="123"/>
      <c r="N82" s="123"/>
      <c r="O82" s="123"/>
      <c r="P82" s="123"/>
      <c r="Q82" s="123"/>
      <c r="R82" s="123"/>
      <c r="S82" s="122" t="e">
        <f>IF(AND(DAY(S74)&gt;=22,DAY(S74)&lt;=28,S75="土"),1,0)</f>
        <v>#VALUE!</v>
      </c>
      <c r="T82" s="123"/>
      <c r="U82" s="116"/>
      <c r="V82" s="116"/>
      <c r="Y82" s="123"/>
      <c r="Z82" s="123"/>
      <c r="AA82" s="123"/>
      <c r="AB82" s="123"/>
      <c r="AC82" s="123"/>
      <c r="AD82" s="123"/>
      <c r="AE82" s="122" t="e">
        <f>IF(AND(DAY(AE74)&gt;=22,DAY(AE74)&lt;=28,AE75="土"),1,0)</f>
        <v>#VALUE!</v>
      </c>
      <c r="AF82" s="123"/>
      <c r="AG82" s="116"/>
      <c r="AH82" s="116"/>
      <c r="AJ82" s="123"/>
      <c r="AK82" s="123"/>
      <c r="AL82" s="123"/>
      <c r="AM82" s="123"/>
      <c r="AN82" s="123"/>
      <c r="AO82" s="123"/>
      <c r="AP82" s="122" t="e">
        <f>IF(AND(DAY(AP74)&gt;=22,DAY(AP74)&lt;=28,AP75="土"),1,0)</f>
        <v>#VALUE!</v>
      </c>
      <c r="AQ82" s="123"/>
      <c r="AR82" s="122"/>
      <c r="AS82" s="123"/>
      <c r="AT82" s="122"/>
      <c r="AU82" s="123"/>
      <c r="AV82" s="122"/>
      <c r="AW82" s="123"/>
      <c r="AX82" s="122"/>
      <c r="AY82" s="123"/>
      <c r="AZ82" s="122"/>
      <c r="BA82" s="123"/>
      <c r="BB82" s="122" t="e">
        <f>IF(AND(DAY(BB74)&gt;=22,DAY(BB74)&lt;=28,BB75="土"),1,0)</f>
        <v>#VALUE!</v>
      </c>
      <c r="BC82" s="123"/>
      <c r="BD82" s="116"/>
      <c r="BE82" s="116"/>
      <c r="BG82" s="123"/>
      <c r="BH82" s="123"/>
      <c r="BI82" s="123"/>
      <c r="BJ82" s="123"/>
      <c r="BK82" s="123"/>
      <c r="BL82" s="123"/>
      <c r="BM82" s="122" t="e">
        <f>IF(AND(DAY(BM74)&gt;=22,DAY(BM74)&lt;=28,BM75="土"),1,0)</f>
        <v>#VALUE!</v>
      </c>
      <c r="BN82" s="123"/>
      <c r="BO82" s="116"/>
      <c r="BP82" s="116"/>
      <c r="BU82" s="115">
        <f t="shared" ref="BU82:BU89" si="50">_xlfn.AGGREGATE(9,6,C82:BN82)</f>
        <v>0</v>
      </c>
    </row>
    <row r="83" spans="1:74" ht="14.25" hidden="1" customHeight="1">
      <c r="A83" s="116"/>
      <c r="B83" s="122" t="s">
        <v>46</v>
      </c>
      <c r="C83" s="123"/>
      <c r="D83" s="123"/>
      <c r="E83" s="123"/>
      <c r="F83" s="123"/>
      <c r="G83" s="123"/>
      <c r="H83" s="122" t="e">
        <f>IF(AND(DAY(H74)&gt;=22,DAY(H74)&lt;=28,H75="土",OR(H80="休",H80="雨")),1,0)</f>
        <v>#VALUE!</v>
      </c>
      <c r="I83" s="123"/>
      <c r="J83" s="116"/>
      <c r="K83" s="116"/>
      <c r="L83" s="116"/>
      <c r="M83" s="123"/>
      <c r="N83" s="123"/>
      <c r="O83" s="123"/>
      <c r="P83" s="123"/>
      <c r="Q83" s="123"/>
      <c r="R83" s="123"/>
      <c r="S83" s="122" t="e">
        <f>IF(AND(DAY(S74)&gt;=22,DAY(S74)&lt;=28,S75="土",OR(S80="休",S80="雨")),1,0)</f>
        <v>#VALUE!</v>
      </c>
      <c r="T83" s="123"/>
      <c r="U83" s="116"/>
      <c r="V83" s="116"/>
      <c r="Y83" s="123"/>
      <c r="Z83" s="123"/>
      <c r="AA83" s="123"/>
      <c r="AB83" s="123"/>
      <c r="AC83" s="123"/>
      <c r="AD83" s="123"/>
      <c r="AE83" s="122" t="e">
        <f>IF(AND(DAY(AE74)&gt;=22,DAY(AE74)&lt;=28,AE75="土",OR(AE80="休",AE80="雨")),1,0)</f>
        <v>#VALUE!</v>
      </c>
      <c r="AF83" s="123"/>
      <c r="AG83" s="116"/>
      <c r="AH83" s="116"/>
      <c r="AJ83" s="123"/>
      <c r="AK83" s="123"/>
      <c r="AL83" s="123"/>
      <c r="AM83" s="123"/>
      <c r="AN83" s="123"/>
      <c r="AO83" s="123"/>
      <c r="AP83" s="122" t="e">
        <f>IF(AND(DAY(AP74)&gt;=22,DAY(AP74)&lt;=28,AP75="土",OR(AP80="休",AP80="雨")),1,0)</f>
        <v>#VALUE!</v>
      </c>
      <c r="AQ83" s="123"/>
      <c r="AR83" s="122"/>
      <c r="AS83" s="123"/>
      <c r="AT83" s="122"/>
      <c r="AU83" s="123"/>
      <c r="AV83" s="122"/>
      <c r="AW83" s="123"/>
      <c r="AX83" s="122"/>
      <c r="AY83" s="123"/>
      <c r="AZ83" s="122"/>
      <c r="BA83" s="123"/>
      <c r="BB83" s="122" t="e">
        <f>IF(AND(DAY(BB74)&gt;=22,DAY(BB74)&lt;=28,BB75="土",OR(BB80="休",BB80="雨")),1,0)</f>
        <v>#VALUE!</v>
      </c>
      <c r="BC83" s="123"/>
      <c r="BD83" s="116"/>
      <c r="BE83" s="116"/>
      <c r="BG83" s="123"/>
      <c r="BH83" s="123"/>
      <c r="BI83" s="123"/>
      <c r="BJ83" s="123"/>
      <c r="BK83" s="123"/>
      <c r="BL83" s="123"/>
      <c r="BM83" s="122" t="e">
        <f>IF(AND(DAY(BM74)&gt;=22,DAY(BM74)&lt;=28,BM75="土",OR(BM80="休",BM80="雨")),1,0)</f>
        <v>#VALUE!</v>
      </c>
      <c r="BN83" s="123"/>
      <c r="BO83" s="116"/>
      <c r="BP83" s="116"/>
      <c r="BU83" s="115">
        <f t="shared" si="50"/>
        <v>0</v>
      </c>
    </row>
    <row r="84" spans="1:74" ht="14.25" hidden="1" customHeight="1">
      <c r="A84" s="116"/>
      <c r="B84" s="122" t="s">
        <v>37</v>
      </c>
      <c r="C84" s="123"/>
      <c r="D84" s="123"/>
      <c r="E84" s="123"/>
      <c r="F84" s="123"/>
      <c r="G84" s="123"/>
      <c r="H84" s="122" t="e">
        <f>IF(AND(DAY(H74)&gt;=8,DAY(H74)&lt;=14,H75="土"),1,0)</f>
        <v>#VALUE!</v>
      </c>
      <c r="I84" s="123"/>
      <c r="J84" s="116"/>
      <c r="K84" s="116"/>
      <c r="L84" s="116"/>
      <c r="M84" s="123"/>
      <c r="N84" s="123"/>
      <c r="O84" s="123"/>
      <c r="P84" s="123"/>
      <c r="Q84" s="123"/>
      <c r="R84" s="123"/>
      <c r="S84" s="122" t="e">
        <f>IF(AND(DAY(S74)&gt;=8,DAY(S74)&lt;=14,S75="土"),1,0)</f>
        <v>#VALUE!</v>
      </c>
      <c r="T84" s="123"/>
      <c r="U84" s="116"/>
      <c r="V84" s="116"/>
      <c r="Y84" s="123"/>
      <c r="Z84" s="123"/>
      <c r="AA84" s="123"/>
      <c r="AB84" s="123"/>
      <c r="AC84" s="123"/>
      <c r="AD84" s="123"/>
      <c r="AE84" s="122" t="e">
        <f>IF(AND(DAY(AE74)&gt;=8,DAY(AE74)&lt;=14,AE75="土"),1,0)</f>
        <v>#VALUE!</v>
      </c>
      <c r="AF84" s="123"/>
      <c r="AG84" s="116"/>
      <c r="AH84" s="116"/>
      <c r="AJ84" s="123"/>
      <c r="AK84" s="123"/>
      <c r="AL84" s="123"/>
      <c r="AM84" s="123"/>
      <c r="AN84" s="123"/>
      <c r="AO84" s="123"/>
      <c r="AP84" s="122" t="e">
        <f>IF(AND(DAY(AP74)&gt;=8,DAY(AP74)&lt;=14,AP75="土"),1,0)</f>
        <v>#VALUE!</v>
      </c>
      <c r="AQ84" s="123"/>
      <c r="AR84" s="122"/>
      <c r="AS84" s="123"/>
      <c r="AT84" s="122"/>
      <c r="AU84" s="123"/>
      <c r="AV84" s="122"/>
      <c r="AW84" s="123"/>
      <c r="AX84" s="122"/>
      <c r="AY84" s="123"/>
      <c r="AZ84" s="122"/>
      <c r="BA84" s="123"/>
      <c r="BB84" s="122" t="e">
        <f>IF(AND(DAY(BB74)&gt;=8,DAY(BB74)&lt;=14,BB75="土"),1,0)</f>
        <v>#VALUE!</v>
      </c>
      <c r="BC84" s="123"/>
      <c r="BD84" s="116"/>
      <c r="BE84" s="116"/>
      <c r="BG84" s="123"/>
      <c r="BH84" s="123"/>
      <c r="BI84" s="123"/>
      <c r="BJ84" s="123"/>
      <c r="BK84" s="123"/>
      <c r="BL84" s="123"/>
      <c r="BM84" s="122" t="e">
        <f>IF(AND(DAY(BM74)&gt;=8,DAY(BM74)&lt;=14,BM75="土"),1,0)</f>
        <v>#VALUE!</v>
      </c>
      <c r="BN84" s="123"/>
      <c r="BO84" s="116"/>
      <c r="BP84" s="116"/>
      <c r="BU84" s="115">
        <f t="shared" si="50"/>
        <v>0</v>
      </c>
    </row>
    <row r="85" spans="1:74" ht="14.25" hidden="1" customHeight="1">
      <c r="A85" s="116"/>
      <c r="B85" s="122" t="s">
        <v>52</v>
      </c>
      <c r="C85" s="123"/>
      <c r="D85" s="123"/>
      <c r="E85" s="123"/>
      <c r="F85" s="123"/>
      <c r="G85" s="123"/>
      <c r="H85" s="122" t="e">
        <f>IF(AND(DAY(H74)&gt;=8,DAY(H74)&lt;=14,H75="土",OR(H80="休",H80="雨")),1,0)</f>
        <v>#VALUE!</v>
      </c>
      <c r="I85" s="123"/>
      <c r="J85" s="116"/>
      <c r="K85" s="116"/>
      <c r="L85" s="116"/>
      <c r="M85" s="123"/>
      <c r="N85" s="123"/>
      <c r="O85" s="123"/>
      <c r="P85" s="123"/>
      <c r="Q85" s="123"/>
      <c r="R85" s="123"/>
      <c r="S85" s="122" t="e">
        <f>IF(AND(DAY(S74)&gt;=8,DAY(S74)&lt;=14,S75="土",OR(S80="休",S80="雨")),1,0)</f>
        <v>#VALUE!</v>
      </c>
      <c r="T85" s="123"/>
      <c r="U85" s="116"/>
      <c r="V85" s="116"/>
      <c r="Y85" s="123"/>
      <c r="Z85" s="123"/>
      <c r="AA85" s="123"/>
      <c r="AB85" s="123"/>
      <c r="AC85" s="123"/>
      <c r="AD85" s="123"/>
      <c r="AE85" s="122" t="e">
        <f>IF(AND(DAY(AE74)&gt;=8,DAY(AE74)&lt;=14,AE75="土",OR(AE80="休",AE80="雨")),1,0)</f>
        <v>#VALUE!</v>
      </c>
      <c r="AF85" s="123"/>
      <c r="AG85" s="116"/>
      <c r="AH85" s="116"/>
      <c r="AJ85" s="123"/>
      <c r="AK85" s="123"/>
      <c r="AL85" s="123"/>
      <c r="AM85" s="123"/>
      <c r="AN85" s="123"/>
      <c r="AO85" s="123"/>
      <c r="AP85" s="122" t="e">
        <f>IF(AND(DAY(AP74)&gt;=8,DAY(AP74)&lt;=14,AP75="土",OR(AP80="休",AP80="雨")),1,0)</f>
        <v>#VALUE!</v>
      </c>
      <c r="AQ85" s="123"/>
      <c r="AR85" s="122"/>
      <c r="AS85" s="123"/>
      <c r="AT85" s="122"/>
      <c r="AU85" s="123"/>
      <c r="AV85" s="122"/>
      <c r="AW85" s="123"/>
      <c r="AX85" s="122"/>
      <c r="AY85" s="123"/>
      <c r="AZ85" s="122"/>
      <c r="BA85" s="123"/>
      <c r="BB85" s="122" t="e">
        <f>IF(AND(DAY(BB74)&gt;=8,DAY(BB74)&lt;=14,BB75="土",OR(BB80="休",BB80="雨")),1,0)</f>
        <v>#VALUE!</v>
      </c>
      <c r="BC85" s="123"/>
      <c r="BD85" s="116"/>
      <c r="BE85" s="116"/>
      <c r="BG85" s="123"/>
      <c r="BH85" s="123"/>
      <c r="BI85" s="123"/>
      <c r="BJ85" s="123"/>
      <c r="BK85" s="123"/>
      <c r="BL85" s="123"/>
      <c r="BM85" s="122" t="e">
        <f>IF(AND(DAY(BM74)&gt;=8,DAY(BM74)&lt;=14,BM75="土",OR(BM80="休",BM80="雨")),1,0)</f>
        <v>#VALUE!</v>
      </c>
      <c r="BN85" s="123"/>
      <c r="BO85" s="116"/>
      <c r="BP85" s="116"/>
      <c r="BU85" s="115">
        <f t="shared" si="50"/>
        <v>0</v>
      </c>
    </row>
    <row r="86" spans="1:74" ht="14.25" hidden="1" customHeight="1">
      <c r="A86" s="116"/>
      <c r="B86" s="122" t="s">
        <v>51</v>
      </c>
      <c r="C86" s="123"/>
      <c r="D86" s="123"/>
      <c r="E86" s="123"/>
      <c r="F86" s="123"/>
      <c r="G86" s="123"/>
      <c r="H86" s="122"/>
      <c r="I86" s="122" t="e">
        <f>IF(AND(DAY(I74)&gt;=22,DAY(I74)&lt;=28,I75="日"),1,0)</f>
        <v>#VALUE!</v>
      </c>
      <c r="J86" s="122"/>
      <c r="K86" s="122"/>
      <c r="L86" s="122"/>
      <c r="M86" s="122"/>
      <c r="N86" s="122"/>
      <c r="O86" s="122"/>
      <c r="P86" s="122"/>
      <c r="Q86" s="122"/>
      <c r="R86" s="122"/>
      <c r="S86" s="122"/>
      <c r="T86" s="122" t="e">
        <f>IF(AND(DAY(T74)&gt;=22,DAY(T74)&lt;=28,T75="日"),1,0)</f>
        <v>#VALUE!</v>
      </c>
      <c r="U86" s="122"/>
      <c r="V86" s="122"/>
      <c r="W86" s="122"/>
      <c r="X86" s="122"/>
      <c r="Y86" s="122"/>
      <c r="Z86" s="122"/>
      <c r="AA86" s="122"/>
      <c r="AB86" s="122"/>
      <c r="AC86" s="122"/>
      <c r="AD86" s="122"/>
      <c r="AE86" s="122"/>
      <c r="AF86" s="122" t="e">
        <f>IF(AND(DAY(AF74)&gt;=22,DAY(AF74)&lt;=28,AF75="日"),1,0)</f>
        <v>#VALUE!</v>
      </c>
      <c r="AG86" s="122"/>
      <c r="AH86" s="122"/>
      <c r="AI86" s="122"/>
      <c r="AJ86" s="122"/>
      <c r="AK86" s="122"/>
      <c r="AL86" s="122"/>
      <c r="AM86" s="122"/>
      <c r="AN86" s="122"/>
      <c r="AO86" s="122"/>
      <c r="AP86" s="122"/>
      <c r="AQ86" s="122" t="e">
        <f>IF(AND(DAY(AQ74)&gt;=22,DAY(AQ74)&lt;=28,AQ75="日"),1,0)</f>
        <v>#VALUE!</v>
      </c>
      <c r="AR86" s="122"/>
      <c r="AS86" s="122"/>
      <c r="AT86" s="122"/>
      <c r="AU86" s="122"/>
      <c r="AV86" s="122"/>
      <c r="AW86" s="122"/>
      <c r="AX86" s="122"/>
      <c r="AY86" s="122"/>
      <c r="AZ86" s="122"/>
      <c r="BA86" s="122"/>
      <c r="BB86" s="122"/>
      <c r="BC86" s="122" t="e">
        <f>IF(AND(DAY(BC74)&gt;=22,DAY(BC74)&lt;=28,BC75="日"),1,0)</f>
        <v>#VALUE!</v>
      </c>
      <c r="BD86" s="122"/>
      <c r="BE86" s="122"/>
      <c r="BF86" s="122"/>
      <c r="BG86" s="122"/>
      <c r="BH86" s="122"/>
      <c r="BI86" s="122"/>
      <c r="BJ86" s="122"/>
      <c r="BK86" s="122"/>
      <c r="BL86" s="122"/>
      <c r="BM86" s="122"/>
      <c r="BN86" s="122" t="e">
        <f>IF(AND(DAY(BN74)&gt;=22,DAY(BN74)&lt;=28,BN75="日"),1,0)</f>
        <v>#VALUE!</v>
      </c>
      <c r="BO86" s="116"/>
      <c r="BP86" s="116"/>
      <c r="BU86" s="115">
        <f t="shared" si="50"/>
        <v>0</v>
      </c>
    </row>
    <row r="87" spans="1:74" ht="14.25" hidden="1" customHeight="1">
      <c r="A87" s="116"/>
      <c r="B87" s="122" t="s">
        <v>53</v>
      </c>
      <c r="C87" s="123"/>
      <c r="D87" s="123"/>
      <c r="E87" s="123"/>
      <c r="F87" s="123"/>
      <c r="G87" s="123"/>
      <c r="H87" s="122"/>
      <c r="I87" s="122" t="e">
        <f>IF(AND(DAY(I74)&gt;=22,DAY(I74)&lt;=28,I75="日",OR(I80="休",I80="雨")),1,0)</f>
        <v>#VALUE!</v>
      </c>
      <c r="J87" s="122"/>
      <c r="K87" s="122"/>
      <c r="L87" s="122"/>
      <c r="M87" s="122"/>
      <c r="N87" s="122"/>
      <c r="O87" s="122"/>
      <c r="P87" s="122"/>
      <c r="Q87" s="122"/>
      <c r="R87" s="122"/>
      <c r="S87" s="122"/>
      <c r="T87" s="122" t="e">
        <f>IF(AND(DAY(T74)&gt;=22,DAY(T74)&lt;=28,T75="日",OR(T80="休",T80="雨")),1,0)</f>
        <v>#VALUE!</v>
      </c>
      <c r="U87" s="122"/>
      <c r="V87" s="122"/>
      <c r="W87" s="122"/>
      <c r="X87" s="122"/>
      <c r="Y87" s="122"/>
      <c r="Z87" s="122"/>
      <c r="AA87" s="122"/>
      <c r="AB87" s="122"/>
      <c r="AC87" s="122"/>
      <c r="AD87" s="122"/>
      <c r="AE87" s="122"/>
      <c r="AF87" s="122" t="e">
        <f>IF(AND(DAY(AF74)&gt;=22,DAY(AF74)&lt;=28,AF75="日",OR(AF80="休",AF80="雨")),1,0)</f>
        <v>#VALUE!</v>
      </c>
      <c r="AG87" s="122"/>
      <c r="AH87" s="122"/>
      <c r="AI87" s="122"/>
      <c r="AJ87" s="122"/>
      <c r="AK87" s="122"/>
      <c r="AL87" s="122"/>
      <c r="AM87" s="122"/>
      <c r="AN87" s="122"/>
      <c r="AO87" s="122"/>
      <c r="AP87" s="122"/>
      <c r="AQ87" s="122" t="e">
        <f>IF(AND(DAY(AQ74)&gt;=22,DAY(AQ74)&lt;=28,AQ75="日",OR(AQ80="休",AQ80="雨")),1,0)</f>
        <v>#VALUE!</v>
      </c>
      <c r="AR87" s="122"/>
      <c r="AS87" s="122"/>
      <c r="AT87" s="122"/>
      <c r="AU87" s="122"/>
      <c r="AV87" s="122"/>
      <c r="AW87" s="122"/>
      <c r="AX87" s="122"/>
      <c r="AY87" s="122"/>
      <c r="AZ87" s="122"/>
      <c r="BA87" s="122"/>
      <c r="BB87" s="122"/>
      <c r="BC87" s="122" t="e">
        <f>IF(AND(DAY(BC74)&gt;=22,DAY(BC74)&lt;=28,BC75="日",OR(BC80="休",BC80="雨")),1,0)</f>
        <v>#VALUE!</v>
      </c>
      <c r="BD87" s="122"/>
      <c r="BE87" s="122"/>
      <c r="BF87" s="122"/>
      <c r="BG87" s="122"/>
      <c r="BH87" s="122"/>
      <c r="BI87" s="122"/>
      <c r="BJ87" s="122"/>
      <c r="BK87" s="122"/>
      <c r="BL87" s="122"/>
      <c r="BM87" s="122"/>
      <c r="BN87" s="122" t="e">
        <f>IF(AND(DAY(BN74)&gt;=22,DAY(BN74)&lt;=28,BN75="日",OR(BN80="休",BN80="雨")),1,0)</f>
        <v>#VALUE!</v>
      </c>
      <c r="BO87" s="116"/>
      <c r="BP87" s="116"/>
      <c r="BU87" s="115">
        <f t="shared" si="50"/>
        <v>0</v>
      </c>
    </row>
    <row r="88" spans="1:74" ht="14.25" hidden="1" customHeight="1">
      <c r="A88" s="116"/>
      <c r="B88" s="122" t="s">
        <v>54</v>
      </c>
      <c r="C88" s="123"/>
      <c r="D88" s="123"/>
      <c r="E88" s="123"/>
      <c r="F88" s="123"/>
      <c r="G88" s="123"/>
      <c r="H88" s="122"/>
      <c r="I88" s="122" t="e">
        <f>IF(AND(DAY(I74)&gt;=8,DAY(I74)&lt;=14,I75="日"),1,0)</f>
        <v>#VALUE!</v>
      </c>
      <c r="J88" s="122"/>
      <c r="K88" s="122"/>
      <c r="L88" s="122"/>
      <c r="M88" s="122"/>
      <c r="N88" s="122"/>
      <c r="O88" s="122"/>
      <c r="P88" s="122"/>
      <c r="Q88" s="122"/>
      <c r="R88" s="122"/>
      <c r="S88" s="122"/>
      <c r="T88" s="122" t="e">
        <f>IF(AND(DAY(T74)&gt;=8,DAY(T74)&lt;=14,T75="日"),1,0)</f>
        <v>#VALUE!</v>
      </c>
      <c r="U88" s="122"/>
      <c r="V88" s="122"/>
      <c r="W88" s="122"/>
      <c r="X88" s="122"/>
      <c r="Y88" s="122"/>
      <c r="Z88" s="122"/>
      <c r="AA88" s="122"/>
      <c r="AB88" s="122"/>
      <c r="AC88" s="122"/>
      <c r="AD88" s="122"/>
      <c r="AE88" s="122"/>
      <c r="AF88" s="122" t="e">
        <f>IF(AND(DAY(AF74)&gt;=8,DAY(AF74)&lt;=14,AF75="日"),1,0)</f>
        <v>#VALUE!</v>
      </c>
      <c r="AG88" s="122"/>
      <c r="AH88" s="122"/>
      <c r="AI88" s="122"/>
      <c r="AJ88" s="122"/>
      <c r="AK88" s="122"/>
      <c r="AL88" s="122"/>
      <c r="AM88" s="122"/>
      <c r="AN88" s="122"/>
      <c r="AO88" s="122"/>
      <c r="AP88" s="122"/>
      <c r="AQ88" s="122" t="e">
        <f>IF(AND(DAY(AQ74)&gt;=8,DAY(AQ74)&lt;=14,AQ75="日"),1,0)</f>
        <v>#VALUE!</v>
      </c>
      <c r="AR88" s="122"/>
      <c r="AS88" s="122"/>
      <c r="AT88" s="122"/>
      <c r="AU88" s="122"/>
      <c r="AV88" s="122"/>
      <c r="AW88" s="122"/>
      <c r="AX88" s="122"/>
      <c r="AY88" s="122"/>
      <c r="AZ88" s="122"/>
      <c r="BA88" s="122"/>
      <c r="BB88" s="122"/>
      <c r="BC88" s="122" t="e">
        <f>IF(AND(DAY(BC74)&gt;=8,DAY(BC74)&lt;=14,BC75="日"),1,0)</f>
        <v>#VALUE!</v>
      </c>
      <c r="BD88" s="122"/>
      <c r="BE88" s="122"/>
      <c r="BF88" s="122"/>
      <c r="BG88" s="122"/>
      <c r="BH88" s="122"/>
      <c r="BI88" s="122"/>
      <c r="BJ88" s="122"/>
      <c r="BK88" s="122"/>
      <c r="BL88" s="122"/>
      <c r="BM88" s="122"/>
      <c r="BN88" s="122" t="e">
        <f>IF(AND(DAY(BN74)&gt;=8,DAY(BN74)&lt;=14,BN75="日"),1,0)</f>
        <v>#VALUE!</v>
      </c>
      <c r="BO88" s="116"/>
      <c r="BP88" s="116"/>
      <c r="BU88" s="115">
        <f t="shared" si="50"/>
        <v>0</v>
      </c>
    </row>
    <row r="89" spans="1:74" ht="14.25" hidden="1" customHeight="1">
      <c r="A89" s="116"/>
      <c r="B89" s="122" t="s">
        <v>56</v>
      </c>
      <c r="C89" s="123"/>
      <c r="D89" s="123"/>
      <c r="E89" s="123"/>
      <c r="F89" s="123"/>
      <c r="G89" s="123"/>
      <c r="H89" s="122"/>
      <c r="I89" s="122" t="e">
        <f>IF(AND(DAY(I74)&gt;=8,DAY(I74)&lt;=14,I75="日",OR(I80="休",I80="雨")),1,0)</f>
        <v>#VALUE!</v>
      </c>
      <c r="J89" s="122"/>
      <c r="K89" s="122"/>
      <c r="L89" s="122"/>
      <c r="M89" s="122"/>
      <c r="N89" s="122"/>
      <c r="O89" s="122"/>
      <c r="P89" s="122"/>
      <c r="Q89" s="122"/>
      <c r="R89" s="122"/>
      <c r="S89" s="122"/>
      <c r="T89" s="122" t="e">
        <f>IF(AND(DAY(T74)&gt;=8,DAY(T74)&lt;=14,T75="日",OR(T80="休",T80="雨")),1,0)</f>
        <v>#VALUE!</v>
      </c>
      <c r="U89" s="122"/>
      <c r="V89" s="122"/>
      <c r="W89" s="122"/>
      <c r="X89" s="122"/>
      <c r="Y89" s="122"/>
      <c r="Z89" s="122"/>
      <c r="AA89" s="122"/>
      <c r="AB89" s="122"/>
      <c r="AC89" s="122"/>
      <c r="AD89" s="122"/>
      <c r="AE89" s="122"/>
      <c r="AF89" s="122" t="e">
        <f>IF(AND(DAY(AF74)&gt;=8,DAY(AF74)&lt;=14,AF75="日",OR(AF80="休",AF80="雨")),1,0)</f>
        <v>#VALUE!</v>
      </c>
      <c r="AG89" s="122"/>
      <c r="AH89" s="122"/>
      <c r="AI89" s="122"/>
      <c r="AJ89" s="122"/>
      <c r="AK89" s="122"/>
      <c r="AL89" s="122"/>
      <c r="AM89" s="122"/>
      <c r="AN89" s="122"/>
      <c r="AO89" s="122"/>
      <c r="AP89" s="122"/>
      <c r="AQ89" s="122" t="e">
        <f>IF(AND(DAY(AQ74)&gt;=8,DAY(AQ74)&lt;=14,AQ75="日",OR(AQ80="休",AQ80="雨")),1,0)</f>
        <v>#VALUE!</v>
      </c>
      <c r="AR89" s="122"/>
      <c r="AS89" s="122"/>
      <c r="AT89" s="122"/>
      <c r="AU89" s="122"/>
      <c r="AV89" s="122"/>
      <c r="AW89" s="122"/>
      <c r="AX89" s="122"/>
      <c r="AY89" s="122"/>
      <c r="AZ89" s="122"/>
      <c r="BA89" s="122"/>
      <c r="BB89" s="122"/>
      <c r="BC89" s="122" t="e">
        <f>IF(AND(DAY(BC74)&gt;=8,DAY(BC74)&lt;=14,BC75="日",OR(BC80="休",BC80="雨")),1,0)</f>
        <v>#VALUE!</v>
      </c>
      <c r="BD89" s="122"/>
      <c r="BE89" s="122"/>
      <c r="BF89" s="122"/>
      <c r="BG89" s="122"/>
      <c r="BH89" s="122"/>
      <c r="BI89" s="122"/>
      <c r="BJ89" s="122"/>
      <c r="BK89" s="122"/>
      <c r="BL89" s="122"/>
      <c r="BM89" s="122"/>
      <c r="BN89" s="122" t="e">
        <f>IF(AND(DAY(BN74)&gt;=8,DAY(BN74)&lt;=14,BN75="日",OR(BN80="休",BN80="雨")),1,0)</f>
        <v>#VALUE!</v>
      </c>
      <c r="BO89" s="116"/>
      <c r="BP89" s="116"/>
      <c r="BU89" s="115">
        <f t="shared" si="50"/>
        <v>0</v>
      </c>
    </row>
    <row r="90" spans="1:74" ht="14.25" customHeight="1">
      <c r="A90" s="116"/>
      <c r="B90" s="123"/>
      <c r="C90" s="123"/>
      <c r="D90" s="123"/>
      <c r="E90" s="123"/>
      <c r="F90" s="123"/>
      <c r="G90" s="123"/>
      <c r="H90" s="123"/>
      <c r="I90" s="123"/>
      <c r="J90" s="116"/>
      <c r="K90" s="116"/>
      <c r="L90" s="116"/>
      <c r="M90" s="123"/>
      <c r="N90" s="123"/>
      <c r="O90" s="123"/>
      <c r="P90" s="123"/>
      <c r="Q90" s="123"/>
      <c r="R90" s="123"/>
      <c r="S90" s="123"/>
      <c r="T90" s="123"/>
      <c r="U90" s="116"/>
      <c r="V90" s="116"/>
      <c r="Y90" s="123"/>
      <c r="Z90" s="123"/>
      <c r="AA90" s="123"/>
      <c r="AB90" s="123"/>
      <c r="AC90" s="123"/>
      <c r="AD90" s="123"/>
      <c r="AE90" s="123"/>
      <c r="AF90" s="123"/>
      <c r="AG90" s="116"/>
      <c r="AH90" s="116"/>
      <c r="AJ90" s="123"/>
      <c r="AK90" s="123"/>
      <c r="AL90" s="123"/>
      <c r="AM90" s="123"/>
      <c r="AN90" s="123"/>
      <c r="AO90" s="123"/>
      <c r="AP90" s="123"/>
      <c r="AQ90" s="123"/>
      <c r="AR90" s="116"/>
      <c r="AS90" s="116"/>
      <c r="AV90" s="123"/>
      <c r="AW90" s="123"/>
      <c r="AX90" s="123"/>
      <c r="AY90" s="123"/>
      <c r="AZ90" s="123"/>
      <c r="BA90" s="123"/>
      <c r="BB90" s="123"/>
      <c r="BC90" s="123"/>
      <c r="BD90" s="116"/>
      <c r="BE90" s="116"/>
      <c r="BG90" s="123"/>
      <c r="BH90" s="123"/>
      <c r="BI90" s="123"/>
      <c r="BJ90" s="123"/>
      <c r="BK90" s="123"/>
      <c r="BL90" s="123"/>
      <c r="BM90" s="123"/>
      <c r="BN90" s="123"/>
      <c r="BO90" s="116"/>
      <c r="BP90" s="116"/>
    </row>
    <row r="91" spans="1:74" ht="14.25" customHeight="1">
      <c r="A91" s="116"/>
      <c r="B91" s="116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</row>
    <row r="92" spans="1:74" ht="14.25" hidden="1" customHeight="1">
      <c r="A92" s="116"/>
      <c r="B92" s="116"/>
      <c r="C92" s="124">
        <f>YEAR(I72+1)</f>
        <v>1900</v>
      </c>
      <c r="D92" s="124">
        <f>MONTH(I72+1)</f>
        <v>1</v>
      </c>
      <c r="E92" s="124">
        <f>DAY(I72+1)</f>
        <v>23</v>
      </c>
      <c r="F92" s="124"/>
      <c r="G92" s="124"/>
      <c r="H92" s="124"/>
      <c r="I92" s="124"/>
      <c r="J92" s="116"/>
      <c r="K92" s="116"/>
      <c r="L92" s="116"/>
      <c r="M92" s="116"/>
      <c r="N92" s="124">
        <f>YEAR(T72+1)</f>
        <v>1900</v>
      </c>
      <c r="O92" s="124">
        <f>MONTH(T72+1)</f>
        <v>3</v>
      </c>
      <c r="P92" s="124">
        <f>DAY(T72+1)</f>
        <v>19</v>
      </c>
      <c r="Q92" s="124"/>
      <c r="R92" s="124"/>
      <c r="S92" s="124"/>
      <c r="T92" s="124"/>
      <c r="U92" s="116"/>
      <c r="V92" s="116"/>
      <c r="Y92" s="116"/>
      <c r="Z92" s="124">
        <f>YEAR(AF72+1)</f>
        <v>1900</v>
      </c>
      <c r="AA92" s="124">
        <f>MONTH(AF72+1)</f>
        <v>5</v>
      </c>
      <c r="AB92" s="124">
        <f>DAY(AF72+1)</f>
        <v>14</v>
      </c>
      <c r="AC92" s="124"/>
      <c r="AD92" s="124"/>
      <c r="AE92" s="124"/>
      <c r="AF92" s="124"/>
      <c r="AG92" s="116"/>
      <c r="AH92" s="116"/>
      <c r="AJ92" s="116"/>
      <c r="AK92" s="124">
        <f>YEAR(AQ72+1)</f>
        <v>1900</v>
      </c>
      <c r="AL92" s="124">
        <f>MONTH(AQ72+1)</f>
        <v>7</v>
      </c>
      <c r="AM92" s="124">
        <f>DAY(AQ72+1)</f>
        <v>9</v>
      </c>
      <c r="AN92" s="124"/>
      <c r="AO92" s="124"/>
      <c r="AP92" s="124"/>
      <c r="AQ92" s="124"/>
      <c r="AR92" s="116"/>
      <c r="AS92" s="116"/>
      <c r="AV92" s="116"/>
      <c r="AW92" s="124">
        <f>YEAR(BC72+1)</f>
        <v>1900</v>
      </c>
      <c r="AX92" s="124">
        <f>MONTH(BC72+1)</f>
        <v>9</v>
      </c>
      <c r="AY92" s="124">
        <f>DAY(BC72+1)</f>
        <v>3</v>
      </c>
      <c r="AZ92" s="124"/>
      <c r="BA92" s="124"/>
      <c r="BB92" s="124"/>
      <c r="BC92" s="124"/>
      <c r="BD92" s="116"/>
      <c r="BE92" s="116"/>
      <c r="BG92" s="116"/>
      <c r="BH92" s="124">
        <f>YEAR(BN72+1)</f>
        <v>1900</v>
      </c>
      <c r="BI92" s="124">
        <f>MONTH(BN72+1)</f>
        <v>10</v>
      </c>
      <c r="BJ92" s="124">
        <f>DAY(BN72+1)</f>
        <v>29</v>
      </c>
      <c r="BK92" s="124"/>
      <c r="BL92" s="124"/>
      <c r="BM92" s="124"/>
      <c r="BN92" s="124"/>
      <c r="BO92" s="116"/>
      <c r="BP92" s="116"/>
    </row>
    <row r="93" spans="1:74" ht="14.25" hidden="1" customHeight="1">
      <c r="A93" s="116"/>
      <c r="B93" s="116"/>
      <c r="C93" s="125">
        <f>I72+1</f>
        <v>23</v>
      </c>
      <c r="D93" s="125">
        <f t="shared" ref="D93:I93" si="51">C93+1</f>
        <v>24</v>
      </c>
      <c r="E93" s="125">
        <f t="shared" si="51"/>
        <v>25</v>
      </c>
      <c r="F93" s="125">
        <f t="shared" si="51"/>
        <v>26</v>
      </c>
      <c r="G93" s="125">
        <f t="shared" si="51"/>
        <v>27</v>
      </c>
      <c r="H93" s="125">
        <f t="shared" si="51"/>
        <v>28</v>
      </c>
      <c r="I93" s="125">
        <f t="shared" si="51"/>
        <v>29</v>
      </c>
      <c r="J93" s="116"/>
      <c r="K93" s="116"/>
      <c r="L93" s="116"/>
      <c r="M93" s="116"/>
      <c r="N93" s="125">
        <f>T72+1</f>
        <v>79</v>
      </c>
      <c r="O93" s="125">
        <f t="shared" ref="O93:T93" si="52">N93+1</f>
        <v>80</v>
      </c>
      <c r="P93" s="125">
        <f t="shared" si="52"/>
        <v>81</v>
      </c>
      <c r="Q93" s="125">
        <f t="shared" si="52"/>
        <v>82</v>
      </c>
      <c r="R93" s="125">
        <f t="shared" si="52"/>
        <v>83</v>
      </c>
      <c r="S93" s="125">
        <f t="shared" si="52"/>
        <v>84</v>
      </c>
      <c r="T93" s="125">
        <f t="shared" si="52"/>
        <v>85</v>
      </c>
      <c r="U93" s="116"/>
      <c r="V93" s="116"/>
      <c r="Y93" s="116"/>
      <c r="Z93" s="125">
        <f>AF72+1</f>
        <v>135</v>
      </c>
      <c r="AA93" s="125">
        <f t="shared" ref="AA93:AF93" si="53">Z93+1</f>
        <v>136</v>
      </c>
      <c r="AB93" s="125">
        <f t="shared" si="53"/>
        <v>137</v>
      </c>
      <c r="AC93" s="125">
        <f t="shared" si="53"/>
        <v>138</v>
      </c>
      <c r="AD93" s="125">
        <f t="shared" si="53"/>
        <v>139</v>
      </c>
      <c r="AE93" s="125">
        <f t="shared" si="53"/>
        <v>140</v>
      </c>
      <c r="AF93" s="125">
        <f t="shared" si="53"/>
        <v>141</v>
      </c>
      <c r="AG93" s="116"/>
      <c r="AH93" s="116"/>
      <c r="AJ93" s="116"/>
      <c r="AK93" s="125">
        <f>AQ72+1</f>
        <v>191</v>
      </c>
      <c r="AL93" s="125">
        <f t="shared" ref="AL93:AQ93" si="54">AK93+1</f>
        <v>192</v>
      </c>
      <c r="AM93" s="125">
        <f t="shared" si="54"/>
        <v>193</v>
      </c>
      <c r="AN93" s="125">
        <f t="shared" si="54"/>
        <v>194</v>
      </c>
      <c r="AO93" s="125">
        <f t="shared" si="54"/>
        <v>195</v>
      </c>
      <c r="AP93" s="125">
        <f t="shared" si="54"/>
        <v>196</v>
      </c>
      <c r="AQ93" s="125">
        <f t="shared" si="54"/>
        <v>197</v>
      </c>
      <c r="AR93" s="116"/>
      <c r="AS93" s="116"/>
      <c r="AV93" s="116"/>
      <c r="AW93" s="125">
        <f>BC72+1</f>
        <v>247</v>
      </c>
      <c r="AX93" s="125">
        <f t="shared" ref="AX93:BC93" si="55">AW93+1</f>
        <v>248</v>
      </c>
      <c r="AY93" s="125">
        <f t="shared" si="55"/>
        <v>249</v>
      </c>
      <c r="AZ93" s="125">
        <f t="shared" si="55"/>
        <v>250</v>
      </c>
      <c r="BA93" s="125">
        <f t="shared" si="55"/>
        <v>251</v>
      </c>
      <c r="BB93" s="125">
        <f t="shared" si="55"/>
        <v>252</v>
      </c>
      <c r="BC93" s="125">
        <f t="shared" si="55"/>
        <v>253</v>
      </c>
      <c r="BD93" s="116"/>
      <c r="BE93" s="116"/>
      <c r="BG93" s="116"/>
      <c r="BH93" s="125">
        <f>BN72+1</f>
        <v>303</v>
      </c>
      <c r="BI93" s="125">
        <f t="shared" ref="BI93:BN93" si="56">BH93+1</f>
        <v>304</v>
      </c>
      <c r="BJ93" s="125">
        <f t="shared" si="56"/>
        <v>305</v>
      </c>
      <c r="BK93" s="125">
        <f t="shared" si="56"/>
        <v>306</v>
      </c>
      <c r="BL93" s="125">
        <f t="shared" si="56"/>
        <v>307</v>
      </c>
      <c r="BM93" s="125">
        <f t="shared" si="56"/>
        <v>308</v>
      </c>
      <c r="BN93" s="125">
        <f t="shared" si="56"/>
        <v>309</v>
      </c>
      <c r="BO93" s="116"/>
      <c r="BP93" s="116"/>
    </row>
    <row r="94" spans="1:74" ht="14.25" customHeight="1">
      <c r="A94" s="116"/>
      <c r="B94" s="119" t="s">
        <v>1</v>
      </c>
      <c r="C94" s="126">
        <f>DATE($C92,$D92,1)</f>
        <v>1</v>
      </c>
      <c r="D94" s="136"/>
      <c r="E94" s="136"/>
      <c r="F94" s="136"/>
      <c r="G94" s="136"/>
      <c r="H94" s="136"/>
      <c r="I94" s="136"/>
      <c r="J94" s="136"/>
      <c r="K94" s="155"/>
      <c r="L94" s="116"/>
      <c r="M94" s="119" t="s">
        <v>1</v>
      </c>
      <c r="N94" s="126">
        <f>DATE($N92,$O92,1)</f>
        <v>61</v>
      </c>
      <c r="O94" s="136"/>
      <c r="P94" s="136"/>
      <c r="Q94" s="136"/>
      <c r="R94" s="136"/>
      <c r="S94" s="136"/>
      <c r="T94" s="136"/>
      <c r="U94" s="136"/>
      <c r="V94" s="155"/>
      <c r="Y94" s="119" t="s">
        <v>1</v>
      </c>
      <c r="Z94" s="126">
        <f>DATE($N92,$O92,1)</f>
        <v>61</v>
      </c>
      <c r="AA94" s="136"/>
      <c r="AB94" s="136"/>
      <c r="AC94" s="136"/>
      <c r="AD94" s="136"/>
      <c r="AE94" s="136"/>
      <c r="AF94" s="136"/>
      <c r="AG94" s="136"/>
      <c r="AH94" s="155"/>
      <c r="AJ94" s="119" t="s">
        <v>1</v>
      </c>
      <c r="AK94" s="126">
        <f>DATE($AK92,$AL92,1)</f>
        <v>183</v>
      </c>
      <c r="AL94" s="136"/>
      <c r="AM94" s="136"/>
      <c r="AN94" s="136"/>
      <c r="AO94" s="136"/>
      <c r="AP94" s="136"/>
      <c r="AQ94" s="136"/>
      <c r="AR94" s="136"/>
      <c r="AS94" s="155"/>
      <c r="AV94" s="119" t="s">
        <v>1</v>
      </c>
      <c r="AW94" s="126">
        <f>DATE($AW92,$AX92,1)</f>
        <v>245</v>
      </c>
      <c r="AX94" s="136"/>
      <c r="AY94" s="136"/>
      <c r="AZ94" s="136"/>
      <c r="BA94" s="136"/>
      <c r="BB94" s="136"/>
      <c r="BC94" s="136"/>
      <c r="BD94" s="136"/>
      <c r="BE94" s="155"/>
      <c r="BG94" s="119" t="s">
        <v>1</v>
      </c>
      <c r="BH94" s="126">
        <f>DATE($BH92,$BI92,1)</f>
        <v>275</v>
      </c>
      <c r="BI94" s="136"/>
      <c r="BJ94" s="136"/>
      <c r="BK94" s="136"/>
      <c r="BL94" s="136"/>
      <c r="BM94" s="136"/>
      <c r="BN94" s="136"/>
      <c r="BO94" s="136"/>
      <c r="BP94" s="155"/>
    </row>
    <row r="95" spans="1:74" ht="14.25" customHeight="1">
      <c r="A95" s="116"/>
      <c r="B95" s="120" t="s">
        <v>49</v>
      </c>
      <c r="C95" s="127" t="str">
        <f>IF(I72&lt;$G$5,I74+1,"")</f>
        <v/>
      </c>
      <c r="D95" s="137" t="str">
        <f t="shared" ref="D95:I95" si="57">IF(C93&lt;$G$5,C95+1,"")</f>
        <v/>
      </c>
      <c r="E95" s="137" t="str">
        <f t="shared" si="57"/>
        <v/>
      </c>
      <c r="F95" s="137" t="str">
        <f t="shared" si="57"/>
        <v/>
      </c>
      <c r="G95" s="137" t="str">
        <f t="shared" si="57"/>
        <v/>
      </c>
      <c r="H95" s="137" t="str">
        <f t="shared" si="57"/>
        <v/>
      </c>
      <c r="I95" s="137" t="str">
        <f t="shared" si="57"/>
        <v/>
      </c>
      <c r="J95" s="150" t="s">
        <v>25</v>
      </c>
      <c r="K95" s="156">
        <f>COUNTIFS(C96:I96,"土",C97:I97,"")+COUNTIFS(C96:I96,"日",C97:I97,"")</f>
        <v>0</v>
      </c>
      <c r="L95" s="116"/>
      <c r="M95" s="120" t="s">
        <v>49</v>
      </c>
      <c r="N95" s="127" t="str">
        <f>IF(T72&lt;$G$5,T74+1,"")</f>
        <v/>
      </c>
      <c r="O95" s="137" t="str">
        <f t="shared" ref="O95:T95" si="58">IF(N93&lt;$G$5,N95+1,"")</f>
        <v/>
      </c>
      <c r="P95" s="137" t="str">
        <f t="shared" si="58"/>
        <v/>
      </c>
      <c r="Q95" s="137" t="str">
        <f t="shared" si="58"/>
        <v/>
      </c>
      <c r="R95" s="137" t="str">
        <f t="shared" si="58"/>
        <v/>
      </c>
      <c r="S95" s="137" t="str">
        <f t="shared" si="58"/>
        <v/>
      </c>
      <c r="T95" s="137" t="str">
        <f t="shared" si="58"/>
        <v/>
      </c>
      <c r="U95" s="150" t="s">
        <v>25</v>
      </c>
      <c r="V95" s="156">
        <f>COUNTIFS(N96:T96,"土",N97:T97,"")+COUNTIFS(N96:T96,"日",N97:T97,"")</f>
        <v>0</v>
      </c>
      <c r="Y95" s="120" t="s">
        <v>49</v>
      </c>
      <c r="Z95" s="127" t="str">
        <f>IF(AF72&lt;$G$5,AF74+1,"")</f>
        <v/>
      </c>
      <c r="AA95" s="137" t="str">
        <f t="shared" ref="AA95:AF95" si="59">IF(Z93&lt;$G$5,Z95+1,"")</f>
        <v/>
      </c>
      <c r="AB95" s="137" t="str">
        <f t="shared" si="59"/>
        <v/>
      </c>
      <c r="AC95" s="137" t="str">
        <f t="shared" si="59"/>
        <v/>
      </c>
      <c r="AD95" s="137" t="str">
        <f t="shared" si="59"/>
        <v/>
      </c>
      <c r="AE95" s="137" t="str">
        <f t="shared" si="59"/>
        <v/>
      </c>
      <c r="AF95" s="137" t="str">
        <f t="shared" si="59"/>
        <v/>
      </c>
      <c r="AG95" s="150" t="s">
        <v>25</v>
      </c>
      <c r="AH95" s="156">
        <f>COUNTIFS(Z96:AF96,"土",Z97:AF97,"")+COUNTIFS(Z96:AF96,"日",Z97:AF97,"")</f>
        <v>0</v>
      </c>
      <c r="AJ95" s="120" t="s">
        <v>49</v>
      </c>
      <c r="AK95" s="127" t="str">
        <f>IF(AQ72&lt;$G$5,AQ74+1,"")</f>
        <v/>
      </c>
      <c r="AL95" s="137" t="str">
        <f t="shared" ref="AL95:AQ95" si="60">IF(AK93&lt;$G$5,AK95+1,"")</f>
        <v/>
      </c>
      <c r="AM95" s="137" t="str">
        <f t="shared" si="60"/>
        <v/>
      </c>
      <c r="AN95" s="137" t="str">
        <f t="shared" si="60"/>
        <v/>
      </c>
      <c r="AO95" s="137" t="str">
        <f t="shared" si="60"/>
        <v/>
      </c>
      <c r="AP95" s="137" t="str">
        <f t="shared" si="60"/>
        <v/>
      </c>
      <c r="AQ95" s="137" t="str">
        <f t="shared" si="60"/>
        <v/>
      </c>
      <c r="AR95" s="150" t="s">
        <v>25</v>
      </c>
      <c r="AS95" s="156">
        <f>COUNTIFS(AK96:AQ96,"土",AK97:AQ97,"")+COUNTIFS(AK96:AQ96,"日",AK97:AQ97,"")</f>
        <v>0</v>
      </c>
      <c r="AV95" s="120" t="s">
        <v>49</v>
      </c>
      <c r="AW95" s="127" t="str">
        <f>IF(BC72&lt;$G$5,BC74+1,"")</f>
        <v/>
      </c>
      <c r="AX95" s="137" t="str">
        <f t="shared" ref="AX95:BC95" si="61">IF(AW93&lt;$G$5,AW95+1,"")</f>
        <v/>
      </c>
      <c r="AY95" s="137" t="str">
        <f t="shared" si="61"/>
        <v/>
      </c>
      <c r="AZ95" s="137" t="str">
        <f t="shared" si="61"/>
        <v/>
      </c>
      <c r="BA95" s="137" t="str">
        <f t="shared" si="61"/>
        <v/>
      </c>
      <c r="BB95" s="137" t="str">
        <f t="shared" si="61"/>
        <v/>
      </c>
      <c r="BC95" s="137" t="str">
        <f t="shared" si="61"/>
        <v/>
      </c>
      <c r="BD95" s="150" t="s">
        <v>25</v>
      </c>
      <c r="BE95" s="156">
        <f>COUNTIFS(AW96:BC96,"土",AW97:BC97,"")+COUNTIFS(AW96:BC96,"日",AW97:BC97,"")</f>
        <v>0</v>
      </c>
      <c r="BG95" s="120" t="s">
        <v>49</v>
      </c>
      <c r="BH95" s="127" t="str">
        <f>IF(BN72&lt;$G$5,BN74+1,"")</f>
        <v/>
      </c>
      <c r="BI95" s="137" t="str">
        <f t="shared" ref="BI95:BN95" si="62">IF(BH93&lt;$G$5,BH95+1,"")</f>
        <v/>
      </c>
      <c r="BJ95" s="137" t="str">
        <f t="shared" si="62"/>
        <v/>
      </c>
      <c r="BK95" s="137" t="str">
        <f t="shared" si="62"/>
        <v/>
      </c>
      <c r="BL95" s="137" t="str">
        <f t="shared" si="62"/>
        <v/>
      </c>
      <c r="BM95" s="137" t="str">
        <f t="shared" si="62"/>
        <v/>
      </c>
      <c r="BN95" s="137" t="str">
        <f t="shared" si="62"/>
        <v/>
      </c>
      <c r="BO95" s="150" t="s">
        <v>25</v>
      </c>
      <c r="BP95" s="156">
        <f>COUNTIFS(BH96:BN96,"土",BH97:BN97,"")+COUNTIFS(BH96:BN96,"日",BH97:BN97,"")</f>
        <v>0</v>
      </c>
    </row>
    <row r="96" spans="1:74" ht="14.25" customHeight="1">
      <c r="A96" s="116"/>
      <c r="B96" s="120" t="s">
        <v>26</v>
      </c>
      <c r="C96" s="128" t="str">
        <f>IF(C95="","","月")</f>
        <v/>
      </c>
      <c r="D96" s="128" t="str">
        <f>IF(D95="","","火")</f>
        <v/>
      </c>
      <c r="E96" s="128" t="str">
        <f>IF(E95="","","水")</f>
        <v/>
      </c>
      <c r="F96" s="128" t="str">
        <f>IF(F95="","","木")</f>
        <v/>
      </c>
      <c r="G96" s="128" t="str">
        <f>IF(G95="","","金")</f>
        <v/>
      </c>
      <c r="H96" s="128" t="str">
        <f>IF(H95="","","土")</f>
        <v/>
      </c>
      <c r="I96" s="128" t="str">
        <f>IF(I95="","","日")</f>
        <v/>
      </c>
      <c r="J96" s="151" t="s">
        <v>50</v>
      </c>
      <c r="K96" s="157">
        <f>COUNTIF(C97:I97,"夏休")+COUNTIF(C97:I97,"冬休")+COUNTIF(C97:I97,"中止")+COUNTIF(C97:I97,"制作中")</f>
        <v>0</v>
      </c>
      <c r="L96" s="116"/>
      <c r="M96" s="120" t="s">
        <v>26</v>
      </c>
      <c r="N96" s="128" t="str">
        <f>IF(N95="","","月")</f>
        <v/>
      </c>
      <c r="O96" s="128" t="str">
        <f>IF(O95="","","火")</f>
        <v/>
      </c>
      <c r="P96" s="128" t="str">
        <f>IF(P95="","","水")</f>
        <v/>
      </c>
      <c r="Q96" s="128" t="str">
        <f>IF(Q95="","","木")</f>
        <v/>
      </c>
      <c r="R96" s="128" t="str">
        <f>IF(R95="","","金")</f>
        <v/>
      </c>
      <c r="S96" s="128" t="str">
        <f>IF(S95="","","土")</f>
        <v/>
      </c>
      <c r="T96" s="128" t="str">
        <f>IF(T95="","","日")</f>
        <v/>
      </c>
      <c r="U96" s="151" t="s">
        <v>50</v>
      </c>
      <c r="V96" s="157">
        <f>COUNTIF(N97:T97,"夏休")+COUNTIF(N97:T97,"冬休")+COUNTIF(N97:T97,"中止")+COUNTIF(N97:T97,"制作中")</f>
        <v>0</v>
      </c>
      <c r="Y96" s="120" t="s">
        <v>26</v>
      </c>
      <c r="Z96" s="128" t="str">
        <f>IF(Z95="","","月")</f>
        <v/>
      </c>
      <c r="AA96" s="128" t="str">
        <f>IF(AA95="","","火")</f>
        <v/>
      </c>
      <c r="AB96" s="128" t="str">
        <f>IF(AB95="","","水")</f>
        <v/>
      </c>
      <c r="AC96" s="128" t="str">
        <f>IF(AC95="","","木")</f>
        <v/>
      </c>
      <c r="AD96" s="128" t="str">
        <f>IF(AD95="","","金")</f>
        <v/>
      </c>
      <c r="AE96" s="128" t="str">
        <f>IF(AE95="","","土")</f>
        <v/>
      </c>
      <c r="AF96" s="128" t="str">
        <f>IF(AF95="","","日")</f>
        <v/>
      </c>
      <c r="AG96" s="151" t="s">
        <v>50</v>
      </c>
      <c r="AH96" s="157">
        <f>COUNTIF(Z97:AF97,"夏休")+COUNTIF(Z97:AF97,"冬休")+COUNTIF(Z97:AF97,"中止")+COUNTIF(Z97:AF97,"制作中")</f>
        <v>0</v>
      </c>
      <c r="AJ96" s="120" t="s">
        <v>26</v>
      </c>
      <c r="AK96" s="128" t="str">
        <f>IF(AK95="","","月")</f>
        <v/>
      </c>
      <c r="AL96" s="128" t="str">
        <f>IF(AL95="","","火")</f>
        <v/>
      </c>
      <c r="AM96" s="128" t="str">
        <f>IF(AM95="","","水")</f>
        <v/>
      </c>
      <c r="AN96" s="128" t="str">
        <f>IF(AN95="","","木")</f>
        <v/>
      </c>
      <c r="AO96" s="128" t="str">
        <f>IF(AO95="","","金")</f>
        <v/>
      </c>
      <c r="AP96" s="128" t="str">
        <f>IF(AP95="","","土")</f>
        <v/>
      </c>
      <c r="AQ96" s="128" t="str">
        <f>IF(AQ95="","","日")</f>
        <v/>
      </c>
      <c r="AR96" s="151" t="s">
        <v>50</v>
      </c>
      <c r="AS96" s="157">
        <f>COUNTIF(AK97:AQ97,"夏休")+COUNTIF(AK97:AQ97,"冬休")+COUNTIF(AK97:AQ97,"中止")+COUNTIF(AK97:AQ97,"制作中")</f>
        <v>0</v>
      </c>
      <c r="AV96" s="120" t="s">
        <v>26</v>
      </c>
      <c r="AW96" s="128" t="str">
        <f>IF(AW95="","","月")</f>
        <v/>
      </c>
      <c r="AX96" s="128" t="str">
        <f>IF(AX95="","","火")</f>
        <v/>
      </c>
      <c r="AY96" s="128" t="str">
        <f>IF(AY95="","","水")</f>
        <v/>
      </c>
      <c r="AZ96" s="128" t="str">
        <f>IF(AZ95="","","木")</f>
        <v/>
      </c>
      <c r="BA96" s="128" t="str">
        <f>IF(BA95="","","金")</f>
        <v/>
      </c>
      <c r="BB96" s="128" t="str">
        <f>IF(BB95="","","土")</f>
        <v/>
      </c>
      <c r="BC96" s="128" t="str">
        <f>IF(BC95="","","日")</f>
        <v/>
      </c>
      <c r="BD96" s="151" t="s">
        <v>50</v>
      </c>
      <c r="BE96" s="157">
        <f>COUNTIF(AW97:BC97,"夏休")+COUNTIF(AW97:BC97,"冬休")+COUNTIF(AW97:BC97,"中止")+COUNTIF(AW97:BC97,"制作中")</f>
        <v>0</v>
      </c>
      <c r="BG96" s="120" t="s">
        <v>26</v>
      </c>
      <c r="BH96" s="128" t="str">
        <f>IF(BH95="","","月")</f>
        <v/>
      </c>
      <c r="BI96" s="128" t="str">
        <f>IF(BI95="","","火")</f>
        <v/>
      </c>
      <c r="BJ96" s="128" t="str">
        <f>IF(BJ95="","","水")</f>
        <v/>
      </c>
      <c r="BK96" s="128" t="str">
        <f>IF(BK95="","","木")</f>
        <v/>
      </c>
      <c r="BL96" s="128" t="str">
        <f>IF(BL95="","","金")</f>
        <v/>
      </c>
      <c r="BM96" s="128" t="str">
        <f>IF(BM95="","","土")</f>
        <v/>
      </c>
      <c r="BN96" s="128" t="str">
        <f>IF(BN95="","","日")</f>
        <v/>
      </c>
      <c r="BO96" s="151" t="s">
        <v>50</v>
      </c>
      <c r="BP96" s="157">
        <f>COUNTIF(BH97:BN97,"夏休")+COUNTIF(BH97:BN97,"冬休")+COUNTIF(BH97:BN97,"中止")+COUNTIF(BH97:BN97,"制作中")</f>
        <v>0</v>
      </c>
    </row>
    <row r="97" spans="1:74" ht="14.25" customHeight="1">
      <c r="A97" s="116"/>
      <c r="B97" s="120" t="s">
        <v>50</v>
      </c>
      <c r="C97" s="129"/>
      <c r="D97" s="138"/>
      <c r="E97" s="138"/>
      <c r="F97" s="138"/>
      <c r="G97" s="138"/>
      <c r="H97" s="138"/>
      <c r="I97" s="146"/>
      <c r="J97" s="151" t="s">
        <v>4</v>
      </c>
      <c r="K97" s="157">
        <f>COUNT(C95:I95)-K96</f>
        <v>0</v>
      </c>
      <c r="L97" s="116"/>
      <c r="M97" s="120" t="s">
        <v>50</v>
      </c>
      <c r="N97" s="129"/>
      <c r="O97" s="138"/>
      <c r="P97" s="138"/>
      <c r="Q97" s="138"/>
      <c r="R97" s="138"/>
      <c r="S97" s="138"/>
      <c r="T97" s="146"/>
      <c r="U97" s="151" t="s">
        <v>4</v>
      </c>
      <c r="V97" s="157">
        <f>COUNT(N95:T95)-V96</f>
        <v>0</v>
      </c>
      <c r="Y97" s="120" t="s">
        <v>50</v>
      </c>
      <c r="Z97" s="129"/>
      <c r="AA97" s="138"/>
      <c r="AB97" s="138"/>
      <c r="AC97" s="138"/>
      <c r="AD97" s="138"/>
      <c r="AE97" s="138"/>
      <c r="AF97" s="146"/>
      <c r="AG97" s="151" t="s">
        <v>4</v>
      </c>
      <c r="AH97" s="157">
        <f>COUNT(Z95:AF95)-AH96</f>
        <v>0</v>
      </c>
      <c r="AJ97" s="120" t="s">
        <v>50</v>
      </c>
      <c r="AK97" s="129"/>
      <c r="AL97" s="138"/>
      <c r="AM97" s="138"/>
      <c r="AN97" s="138"/>
      <c r="AO97" s="138"/>
      <c r="AP97" s="138"/>
      <c r="AQ97" s="146"/>
      <c r="AR97" s="151" t="s">
        <v>4</v>
      </c>
      <c r="AS97" s="157">
        <f>COUNT(AK95:AQ95)-AS96</f>
        <v>0</v>
      </c>
      <c r="AV97" s="120" t="s">
        <v>50</v>
      </c>
      <c r="AW97" s="129"/>
      <c r="AX97" s="138"/>
      <c r="AY97" s="138"/>
      <c r="AZ97" s="138"/>
      <c r="BA97" s="138"/>
      <c r="BB97" s="138"/>
      <c r="BC97" s="146"/>
      <c r="BD97" s="151" t="s">
        <v>4</v>
      </c>
      <c r="BE97" s="158">
        <f>COUNT(AW95:BC95)-BE96</f>
        <v>0</v>
      </c>
      <c r="BG97" s="120" t="s">
        <v>50</v>
      </c>
      <c r="BH97" s="129"/>
      <c r="BI97" s="138"/>
      <c r="BJ97" s="138"/>
      <c r="BK97" s="138"/>
      <c r="BL97" s="138"/>
      <c r="BM97" s="138"/>
      <c r="BN97" s="146"/>
      <c r="BO97" s="151" t="s">
        <v>4</v>
      </c>
      <c r="BP97" s="157">
        <f>COUNT(BH95:BN95)-BP96</f>
        <v>0</v>
      </c>
    </row>
    <row r="98" spans="1:74" ht="14.25" customHeight="1">
      <c r="A98" s="116"/>
      <c r="B98" s="120"/>
      <c r="C98" s="130"/>
      <c r="D98" s="139"/>
      <c r="E98" s="139"/>
      <c r="F98" s="139"/>
      <c r="G98" s="139"/>
      <c r="H98" s="139"/>
      <c r="I98" s="147"/>
      <c r="J98" s="151" t="s">
        <v>29</v>
      </c>
      <c r="K98" s="157">
        <f>COUNTIF(C99:I100,"休")</f>
        <v>0</v>
      </c>
      <c r="L98" s="116"/>
      <c r="M98" s="120"/>
      <c r="N98" s="130"/>
      <c r="O98" s="139"/>
      <c r="P98" s="139"/>
      <c r="Q98" s="139"/>
      <c r="R98" s="139"/>
      <c r="S98" s="139"/>
      <c r="T98" s="147"/>
      <c r="U98" s="151" t="s">
        <v>29</v>
      </c>
      <c r="V98" s="157">
        <f>COUNTIF(N99:T100,"休")</f>
        <v>0</v>
      </c>
      <c r="Y98" s="120"/>
      <c r="Z98" s="130"/>
      <c r="AA98" s="139"/>
      <c r="AB98" s="139"/>
      <c r="AC98" s="139"/>
      <c r="AD98" s="139"/>
      <c r="AE98" s="139"/>
      <c r="AF98" s="147"/>
      <c r="AG98" s="151" t="s">
        <v>29</v>
      </c>
      <c r="AH98" s="157">
        <f>COUNTIF(Z99:AF100,"休")</f>
        <v>0</v>
      </c>
      <c r="AJ98" s="120"/>
      <c r="AK98" s="130"/>
      <c r="AL98" s="139"/>
      <c r="AM98" s="139"/>
      <c r="AN98" s="139"/>
      <c r="AO98" s="139"/>
      <c r="AP98" s="139"/>
      <c r="AQ98" s="147"/>
      <c r="AR98" s="151" t="s">
        <v>29</v>
      </c>
      <c r="AS98" s="157">
        <f>COUNTIF(AK99:AQ100,"休")</f>
        <v>0</v>
      </c>
      <c r="AV98" s="120"/>
      <c r="AW98" s="130"/>
      <c r="AX98" s="139"/>
      <c r="AY98" s="139"/>
      <c r="AZ98" s="139"/>
      <c r="BA98" s="139"/>
      <c r="BB98" s="139"/>
      <c r="BC98" s="147"/>
      <c r="BD98" s="151" t="s">
        <v>29</v>
      </c>
      <c r="BE98" s="157">
        <f>COUNTIF(AW99:BC100,"休")</f>
        <v>0</v>
      </c>
      <c r="BG98" s="120"/>
      <c r="BH98" s="130"/>
      <c r="BI98" s="139"/>
      <c r="BJ98" s="139"/>
      <c r="BK98" s="139"/>
      <c r="BL98" s="139"/>
      <c r="BM98" s="139"/>
      <c r="BN98" s="147"/>
      <c r="BO98" s="151" t="s">
        <v>29</v>
      </c>
      <c r="BP98" s="157">
        <f>COUNTIF(BH99:BN100,"休")</f>
        <v>0</v>
      </c>
    </row>
    <row r="99" spans="1:74" ht="14.25" customHeight="1">
      <c r="A99" s="116"/>
      <c r="B99" s="120" t="s">
        <v>2</v>
      </c>
      <c r="C99" s="131"/>
      <c r="D99" s="140"/>
      <c r="E99" s="140"/>
      <c r="F99" s="140"/>
      <c r="G99" s="140"/>
      <c r="H99" s="140"/>
      <c r="I99" s="148"/>
      <c r="J99" s="151" t="s">
        <v>30</v>
      </c>
      <c r="K99" s="160" t="e">
        <f>K98/K97</f>
        <v>#DIV/0!</v>
      </c>
      <c r="L99" s="116"/>
      <c r="M99" s="120" t="s">
        <v>2</v>
      </c>
      <c r="N99" s="131"/>
      <c r="O99" s="140"/>
      <c r="P99" s="140"/>
      <c r="Q99" s="140"/>
      <c r="R99" s="140"/>
      <c r="S99" s="140"/>
      <c r="T99" s="148"/>
      <c r="U99" s="151" t="s">
        <v>30</v>
      </c>
      <c r="V99" s="160" t="e">
        <f>V98/V97</f>
        <v>#DIV/0!</v>
      </c>
      <c r="Y99" s="120" t="s">
        <v>2</v>
      </c>
      <c r="Z99" s="131"/>
      <c r="AA99" s="140"/>
      <c r="AB99" s="140"/>
      <c r="AC99" s="140"/>
      <c r="AD99" s="140"/>
      <c r="AE99" s="140"/>
      <c r="AF99" s="148"/>
      <c r="AG99" s="151" t="s">
        <v>30</v>
      </c>
      <c r="AH99" s="160" t="e">
        <f>AH98/AH97</f>
        <v>#DIV/0!</v>
      </c>
      <c r="AJ99" s="120" t="s">
        <v>2</v>
      </c>
      <c r="AK99" s="131"/>
      <c r="AL99" s="140"/>
      <c r="AM99" s="140"/>
      <c r="AN99" s="140"/>
      <c r="AO99" s="140"/>
      <c r="AP99" s="140"/>
      <c r="AQ99" s="148"/>
      <c r="AR99" s="151" t="s">
        <v>30</v>
      </c>
      <c r="AS99" s="160" t="e">
        <f>AS98/AS97</f>
        <v>#DIV/0!</v>
      </c>
      <c r="AV99" s="120" t="s">
        <v>2</v>
      </c>
      <c r="AW99" s="131"/>
      <c r="AX99" s="140"/>
      <c r="AY99" s="140"/>
      <c r="AZ99" s="140"/>
      <c r="BA99" s="140"/>
      <c r="BB99" s="140"/>
      <c r="BC99" s="148"/>
      <c r="BD99" s="151" t="s">
        <v>30</v>
      </c>
      <c r="BE99" s="160" t="e">
        <f>BE98/BE97</f>
        <v>#DIV/0!</v>
      </c>
      <c r="BG99" s="120" t="s">
        <v>2</v>
      </c>
      <c r="BH99" s="131"/>
      <c r="BI99" s="140"/>
      <c r="BJ99" s="140"/>
      <c r="BK99" s="140"/>
      <c r="BL99" s="140"/>
      <c r="BM99" s="140"/>
      <c r="BN99" s="148"/>
      <c r="BO99" s="151" t="s">
        <v>30</v>
      </c>
      <c r="BP99" s="160" t="e">
        <f>BP98/BP97</f>
        <v>#DIV/0!</v>
      </c>
    </row>
    <row r="100" spans="1:74" ht="14.25" customHeight="1">
      <c r="A100" s="116"/>
      <c r="B100" s="120"/>
      <c r="C100" s="131"/>
      <c r="D100" s="140"/>
      <c r="E100" s="140"/>
      <c r="F100" s="140"/>
      <c r="G100" s="140"/>
      <c r="H100" s="140"/>
      <c r="I100" s="148"/>
      <c r="J100" s="151" t="s">
        <v>7</v>
      </c>
      <c r="K100" s="157">
        <f>COUNTA(C101:I101)</f>
        <v>0</v>
      </c>
      <c r="L100" s="116"/>
      <c r="M100" s="120"/>
      <c r="N100" s="131"/>
      <c r="O100" s="140"/>
      <c r="P100" s="140"/>
      <c r="Q100" s="140"/>
      <c r="R100" s="140"/>
      <c r="S100" s="140"/>
      <c r="T100" s="148"/>
      <c r="U100" s="151" t="s">
        <v>7</v>
      </c>
      <c r="V100" s="157">
        <f>COUNTA(N101:T101)</f>
        <v>0</v>
      </c>
      <c r="Y100" s="120"/>
      <c r="Z100" s="131"/>
      <c r="AA100" s="140"/>
      <c r="AB100" s="140"/>
      <c r="AC100" s="140"/>
      <c r="AD100" s="140"/>
      <c r="AE100" s="140"/>
      <c r="AF100" s="148"/>
      <c r="AG100" s="151" t="s">
        <v>7</v>
      </c>
      <c r="AH100" s="157">
        <f>COUNTA(Z101:AF101)</f>
        <v>0</v>
      </c>
      <c r="AJ100" s="120"/>
      <c r="AK100" s="131"/>
      <c r="AL100" s="140"/>
      <c r="AM100" s="140"/>
      <c r="AN100" s="140"/>
      <c r="AO100" s="140"/>
      <c r="AP100" s="140"/>
      <c r="AQ100" s="148"/>
      <c r="AR100" s="151" t="s">
        <v>7</v>
      </c>
      <c r="AS100" s="157">
        <f>COUNTA(AK101:AQ101)</f>
        <v>0</v>
      </c>
      <c r="AV100" s="120"/>
      <c r="AW100" s="131"/>
      <c r="AX100" s="140"/>
      <c r="AY100" s="140"/>
      <c r="AZ100" s="140"/>
      <c r="BA100" s="140"/>
      <c r="BB100" s="140"/>
      <c r="BC100" s="148"/>
      <c r="BD100" s="151" t="s">
        <v>7</v>
      </c>
      <c r="BE100" s="157">
        <f>COUNTA(AW101:BC101)</f>
        <v>0</v>
      </c>
      <c r="BG100" s="120"/>
      <c r="BH100" s="131"/>
      <c r="BI100" s="140"/>
      <c r="BJ100" s="140"/>
      <c r="BK100" s="140"/>
      <c r="BL100" s="140"/>
      <c r="BM100" s="140"/>
      <c r="BN100" s="148"/>
      <c r="BO100" s="151" t="s">
        <v>7</v>
      </c>
      <c r="BP100" s="157">
        <f>COUNTA(BH101:BN101)</f>
        <v>0</v>
      </c>
    </row>
    <row r="101" spans="1:74" ht="14.25" customHeight="1">
      <c r="A101" s="116"/>
      <c r="B101" s="120" t="s">
        <v>17</v>
      </c>
      <c r="C101" s="131"/>
      <c r="D101" s="140"/>
      <c r="E101" s="140"/>
      <c r="F101" s="140"/>
      <c r="G101" s="140"/>
      <c r="H101" s="140"/>
      <c r="I101" s="148"/>
      <c r="J101" s="151" t="s">
        <v>31</v>
      </c>
      <c r="K101" s="160" t="e">
        <f>K100/K97</f>
        <v>#DIV/0!</v>
      </c>
      <c r="L101" s="116"/>
      <c r="M101" s="120" t="s">
        <v>17</v>
      </c>
      <c r="N101" s="131"/>
      <c r="O101" s="140"/>
      <c r="P101" s="140"/>
      <c r="Q101" s="140"/>
      <c r="R101" s="140"/>
      <c r="S101" s="140"/>
      <c r="T101" s="148"/>
      <c r="U101" s="151" t="s">
        <v>31</v>
      </c>
      <c r="V101" s="160" t="e">
        <f>V100/V97</f>
        <v>#DIV/0!</v>
      </c>
      <c r="Y101" s="120" t="s">
        <v>17</v>
      </c>
      <c r="Z101" s="131"/>
      <c r="AA101" s="140"/>
      <c r="AB101" s="140"/>
      <c r="AC101" s="140"/>
      <c r="AD101" s="140"/>
      <c r="AE101" s="140"/>
      <c r="AF101" s="148"/>
      <c r="AG101" s="151" t="s">
        <v>31</v>
      </c>
      <c r="AH101" s="160" t="e">
        <f>AH100/AH97</f>
        <v>#DIV/0!</v>
      </c>
      <c r="AJ101" s="120" t="s">
        <v>17</v>
      </c>
      <c r="AK101" s="131"/>
      <c r="AL101" s="140"/>
      <c r="AM101" s="140"/>
      <c r="AN101" s="140"/>
      <c r="AO101" s="140"/>
      <c r="AP101" s="140"/>
      <c r="AQ101" s="148"/>
      <c r="AR101" s="151" t="s">
        <v>31</v>
      </c>
      <c r="AS101" s="160" t="e">
        <f>AS100/AS97</f>
        <v>#DIV/0!</v>
      </c>
      <c r="AV101" s="120" t="s">
        <v>17</v>
      </c>
      <c r="AW101" s="131"/>
      <c r="AX101" s="140"/>
      <c r="AY101" s="140"/>
      <c r="AZ101" s="140"/>
      <c r="BA101" s="140"/>
      <c r="BB101" s="140"/>
      <c r="BC101" s="148"/>
      <c r="BD101" s="151" t="s">
        <v>31</v>
      </c>
      <c r="BE101" s="160" t="e">
        <f>BE100/BE97</f>
        <v>#DIV/0!</v>
      </c>
      <c r="BG101" s="120" t="s">
        <v>17</v>
      </c>
      <c r="BH101" s="131"/>
      <c r="BI101" s="140"/>
      <c r="BJ101" s="140"/>
      <c r="BK101" s="140"/>
      <c r="BL101" s="140"/>
      <c r="BM101" s="140"/>
      <c r="BN101" s="148"/>
      <c r="BO101" s="151" t="s">
        <v>31</v>
      </c>
      <c r="BP101" s="160" t="e">
        <f>BP100/BP97</f>
        <v>#DIV/0!</v>
      </c>
    </row>
    <row r="102" spans="1:74" ht="14.25" customHeight="1">
      <c r="A102" s="116"/>
      <c r="B102" s="121"/>
      <c r="C102" s="132"/>
      <c r="D102" s="141"/>
      <c r="E102" s="141"/>
      <c r="F102" s="141"/>
      <c r="G102" s="141"/>
      <c r="H102" s="141"/>
      <c r="I102" s="149"/>
      <c r="J102" s="152" t="s">
        <v>10</v>
      </c>
      <c r="K102" s="149" t="str">
        <f>IF(1&gt;K95,"対象外",IF(K100&gt;=K95,"OK","NG"))</f>
        <v>対象外</v>
      </c>
      <c r="L102" s="116"/>
      <c r="M102" s="121"/>
      <c r="N102" s="132"/>
      <c r="O102" s="141"/>
      <c r="P102" s="141"/>
      <c r="Q102" s="141"/>
      <c r="R102" s="141"/>
      <c r="S102" s="141"/>
      <c r="T102" s="149"/>
      <c r="U102" s="152" t="s">
        <v>10</v>
      </c>
      <c r="V102" s="149" t="str">
        <f>IF(1&gt;V95,"対象外",IF(V100&gt;=V95,"OK","NG"))</f>
        <v>対象外</v>
      </c>
      <c r="Y102" s="121"/>
      <c r="Z102" s="132"/>
      <c r="AA102" s="141"/>
      <c r="AB102" s="141"/>
      <c r="AC102" s="141"/>
      <c r="AD102" s="141"/>
      <c r="AE102" s="141"/>
      <c r="AF102" s="149"/>
      <c r="AG102" s="152" t="s">
        <v>10</v>
      </c>
      <c r="AH102" s="149" t="str">
        <f>IF(1&gt;AH95,"対象外",IF(AH100&gt;=AH95,"OK","NG"))</f>
        <v>対象外</v>
      </c>
      <c r="AJ102" s="121"/>
      <c r="AK102" s="132"/>
      <c r="AL102" s="141"/>
      <c r="AM102" s="141"/>
      <c r="AN102" s="141"/>
      <c r="AO102" s="141"/>
      <c r="AP102" s="141"/>
      <c r="AQ102" s="149"/>
      <c r="AR102" s="152" t="s">
        <v>10</v>
      </c>
      <c r="AS102" s="149" t="str">
        <f>IF(1&gt;AS95,"対象外",IF(AS100&gt;=AS95,"OK","NG"))</f>
        <v>対象外</v>
      </c>
      <c r="AV102" s="121"/>
      <c r="AW102" s="132"/>
      <c r="AX102" s="141"/>
      <c r="AY102" s="141"/>
      <c r="AZ102" s="141"/>
      <c r="BA102" s="141"/>
      <c r="BB102" s="141"/>
      <c r="BC102" s="149"/>
      <c r="BD102" s="152" t="s">
        <v>10</v>
      </c>
      <c r="BE102" s="149" t="str">
        <f>IF(1&gt;BE95,"対象外",IF(BE100&gt;=BE95,"OK","NG"))</f>
        <v>対象外</v>
      </c>
      <c r="BG102" s="121"/>
      <c r="BH102" s="132"/>
      <c r="BI102" s="141"/>
      <c r="BJ102" s="141"/>
      <c r="BK102" s="141"/>
      <c r="BL102" s="141"/>
      <c r="BM102" s="141"/>
      <c r="BN102" s="149"/>
      <c r="BO102" s="152" t="s">
        <v>10</v>
      </c>
      <c r="BP102" s="149" t="str">
        <f>IF(1&gt;BP95,"対象外",IF(BP100&gt;=BP95,"OK","NG"))</f>
        <v>対象外</v>
      </c>
      <c r="BV102" s="115" t="str">
        <f>IF(COUNTIF(K102:BP102,"NG")&gt;=1,"NG","OK")</f>
        <v>OK</v>
      </c>
    </row>
    <row r="103" spans="1:74" ht="14.25" hidden="1" customHeight="1">
      <c r="A103" s="116"/>
      <c r="B103" s="122" t="s">
        <v>32</v>
      </c>
      <c r="C103" s="123"/>
      <c r="D103" s="123"/>
      <c r="E103" s="123"/>
      <c r="F103" s="123"/>
      <c r="G103" s="123"/>
      <c r="H103" s="122" t="e">
        <f>IF(AND(DAY(H95)&gt;=22,DAY(H95)&lt;=28,H96="土"),1,0)</f>
        <v>#VALUE!</v>
      </c>
      <c r="I103" s="123"/>
      <c r="J103" s="116"/>
      <c r="K103" s="116"/>
      <c r="L103" s="116"/>
      <c r="M103" s="123"/>
      <c r="N103" s="123"/>
      <c r="O103" s="123"/>
      <c r="P103" s="123"/>
      <c r="Q103" s="123"/>
      <c r="R103" s="123"/>
      <c r="S103" s="122" t="e">
        <f>IF(AND(DAY(S95)&gt;=22,DAY(S95)&lt;=28,S96="土"),1,0)</f>
        <v>#VALUE!</v>
      </c>
      <c r="T103" s="123"/>
      <c r="U103" s="116"/>
      <c r="V103" s="116"/>
      <c r="Y103" s="123"/>
      <c r="Z103" s="123"/>
      <c r="AA103" s="123"/>
      <c r="AB103" s="123"/>
      <c r="AC103" s="123"/>
      <c r="AD103" s="123"/>
      <c r="AE103" s="122" t="e">
        <f>IF(AND(DAY(AE95)&gt;=22,DAY(AE95)&lt;=28,AE96="土"),1,0)</f>
        <v>#VALUE!</v>
      </c>
      <c r="AF103" s="123"/>
      <c r="AG103" s="116"/>
      <c r="AH103" s="116"/>
      <c r="AJ103" s="123"/>
      <c r="AK103" s="123"/>
      <c r="AL103" s="123"/>
      <c r="AM103" s="123"/>
      <c r="AN103" s="123"/>
      <c r="AO103" s="123"/>
      <c r="AP103" s="122" t="e">
        <f>IF(AND(DAY(AP95)&gt;=22,DAY(AP95)&lt;=28,AP96="土"),1,0)</f>
        <v>#VALUE!</v>
      </c>
      <c r="AQ103" s="123"/>
      <c r="AR103" s="116"/>
      <c r="AS103" s="116"/>
      <c r="AV103" s="123"/>
      <c r="AW103" s="123"/>
      <c r="AX103" s="123"/>
      <c r="AY103" s="123"/>
      <c r="AZ103" s="123"/>
      <c r="BA103" s="123"/>
      <c r="BB103" s="122" t="e">
        <f>IF(AND(DAY(BB95)&gt;=22,DAY(BB95)&lt;=28,BB96="土"),1,0)</f>
        <v>#VALUE!</v>
      </c>
      <c r="BC103" s="123"/>
      <c r="BD103" s="116"/>
      <c r="BE103" s="116"/>
      <c r="BG103" s="123"/>
      <c r="BH103" s="123"/>
      <c r="BI103" s="123"/>
      <c r="BJ103" s="123"/>
      <c r="BK103" s="123"/>
      <c r="BL103" s="123"/>
      <c r="BM103" s="122" t="e">
        <f>IF(AND(DAY(BM95)&gt;=22,DAY(BM95)&lt;=28,BM96="土"),1,0)</f>
        <v>#VALUE!</v>
      </c>
      <c r="BN103" s="123"/>
      <c r="BO103" s="116"/>
      <c r="BP103" s="116"/>
      <c r="BU103" s="115">
        <f t="shared" ref="BU103:BU110" si="63">_xlfn.AGGREGATE(9,6,C103:BN103)</f>
        <v>0</v>
      </c>
    </row>
    <row r="104" spans="1:74" ht="14.25" hidden="1" customHeight="1">
      <c r="A104" s="116"/>
      <c r="B104" s="122" t="s">
        <v>46</v>
      </c>
      <c r="C104" s="123"/>
      <c r="D104" s="123"/>
      <c r="E104" s="123"/>
      <c r="F104" s="123"/>
      <c r="G104" s="123"/>
      <c r="H104" s="122" t="e">
        <f>IF(AND(DAY(H95)&gt;=22,DAY(H95)&lt;=28,H96="土",OR(H101="休",H101="雨")),1,0)</f>
        <v>#VALUE!</v>
      </c>
      <c r="I104" s="123"/>
      <c r="J104" s="116"/>
      <c r="K104" s="116"/>
      <c r="L104" s="116"/>
      <c r="M104" s="123"/>
      <c r="N104" s="123"/>
      <c r="O104" s="123"/>
      <c r="P104" s="123"/>
      <c r="Q104" s="123"/>
      <c r="R104" s="123"/>
      <c r="S104" s="122" t="e">
        <f>IF(AND(DAY(S95)&gt;=22,DAY(S95)&lt;=28,S96="土",OR(S101="休",S101="雨")),1,0)</f>
        <v>#VALUE!</v>
      </c>
      <c r="T104" s="123"/>
      <c r="U104" s="116"/>
      <c r="V104" s="116"/>
      <c r="Y104" s="123"/>
      <c r="Z104" s="123"/>
      <c r="AA104" s="123"/>
      <c r="AB104" s="123"/>
      <c r="AC104" s="123"/>
      <c r="AD104" s="123"/>
      <c r="AE104" s="122" t="e">
        <f>IF(AND(DAY(AE95)&gt;=22,DAY(AE95)&lt;=28,AE96="土",OR(AE101="休",AE101="雨")),1,0)</f>
        <v>#VALUE!</v>
      </c>
      <c r="AF104" s="123"/>
      <c r="AG104" s="116"/>
      <c r="AH104" s="116"/>
      <c r="AJ104" s="123"/>
      <c r="AK104" s="123"/>
      <c r="AL104" s="123"/>
      <c r="AM104" s="123"/>
      <c r="AN104" s="123"/>
      <c r="AO104" s="123"/>
      <c r="AP104" s="122" t="e">
        <f>IF(AND(DAY(AP95)&gt;=22,DAY(AP95)&lt;=28,AP96="土",OR(AP101="休",AP101="雨")),1,0)</f>
        <v>#VALUE!</v>
      </c>
      <c r="AQ104" s="123"/>
      <c r="AR104" s="116"/>
      <c r="AS104" s="116"/>
      <c r="AV104" s="123"/>
      <c r="AW104" s="123"/>
      <c r="AX104" s="123"/>
      <c r="AY104" s="123"/>
      <c r="AZ104" s="123"/>
      <c r="BA104" s="123"/>
      <c r="BB104" s="122" t="e">
        <f>IF(AND(DAY(BB95)&gt;=22,DAY(BB95)&lt;=28,BB96="土",OR(BB101="休",BB101="雨")),1,0)</f>
        <v>#VALUE!</v>
      </c>
      <c r="BC104" s="123"/>
      <c r="BD104" s="116"/>
      <c r="BE104" s="116"/>
      <c r="BG104" s="123"/>
      <c r="BH104" s="123"/>
      <c r="BI104" s="123"/>
      <c r="BJ104" s="123"/>
      <c r="BK104" s="123"/>
      <c r="BL104" s="123"/>
      <c r="BM104" s="122" t="e">
        <f>IF(AND(DAY(BM95)&gt;=22,DAY(BM95)&lt;=28,BM96="土",OR(BM101="休",BM101="雨")),1,0)</f>
        <v>#VALUE!</v>
      </c>
      <c r="BN104" s="123"/>
      <c r="BO104" s="116"/>
      <c r="BP104" s="116"/>
      <c r="BU104" s="115">
        <f t="shared" si="63"/>
        <v>0</v>
      </c>
    </row>
    <row r="105" spans="1:74" ht="14.25" hidden="1" customHeight="1">
      <c r="A105" s="116"/>
      <c r="B105" s="122" t="s">
        <v>37</v>
      </c>
      <c r="C105" s="123"/>
      <c r="D105" s="123"/>
      <c r="E105" s="123"/>
      <c r="F105" s="123"/>
      <c r="G105" s="123"/>
      <c r="H105" s="122" t="e">
        <f>IF(AND(DAY(H95)&gt;=8,DAY(H95)&lt;=14,H96="土"),1,0)</f>
        <v>#VALUE!</v>
      </c>
      <c r="I105" s="123"/>
      <c r="J105" s="116"/>
      <c r="K105" s="116"/>
      <c r="L105" s="116"/>
      <c r="M105" s="123"/>
      <c r="N105" s="123"/>
      <c r="O105" s="123"/>
      <c r="P105" s="123"/>
      <c r="Q105" s="123"/>
      <c r="R105" s="123"/>
      <c r="S105" s="122" t="e">
        <f>IF(AND(DAY(S95)&gt;=8,DAY(S95)&lt;=14,S96="土"),1,0)</f>
        <v>#VALUE!</v>
      </c>
      <c r="T105" s="123"/>
      <c r="U105" s="116"/>
      <c r="V105" s="116"/>
      <c r="Y105" s="123"/>
      <c r="Z105" s="123"/>
      <c r="AA105" s="123"/>
      <c r="AB105" s="123"/>
      <c r="AC105" s="123"/>
      <c r="AD105" s="123"/>
      <c r="AE105" s="122" t="e">
        <f>IF(AND(DAY(AE95)&gt;=8,DAY(AE95)&lt;=14,AE96="土"),1,0)</f>
        <v>#VALUE!</v>
      </c>
      <c r="AF105" s="123"/>
      <c r="AG105" s="116"/>
      <c r="AH105" s="116"/>
      <c r="AJ105" s="123"/>
      <c r="AK105" s="123"/>
      <c r="AL105" s="123"/>
      <c r="AM105" s="123"/>
      <c r="AN105" s="123"/>
      <c r="AO105" s="123"/>
      <c r="AP105" s="122" t="e">
        <f>IF(AND(DAY(AP95)&gt;=8,DAY(AP95)&lt;=14,AP96="土"),1,0)</f>
        <v>#VALUE!</v>
      </c>
      <c r="AQ105" s="123"/>
      <c r="AR105" s="116"/>
      <c r="AS105" s="116"/>
      <c r="AV105" s="123"/>
      <c r="AW105" s="123"/>
      <c r="AX105" s="123"/>
      <c r="AY105" s="123"/>
      <c r="AZ105" s="123"/>
      <c r="BA105" s="123"/>
      <c r="BB105" s="122" t="e">
        <f>IF(AND(DAY(BB95)&gt;=8,DAY(BB95)&lt;=14,BB96="土"),1,0)</f>
        <v>#VALUE!</v>
      </c>
      <c r="BC105" s="123"/>
      <c r="BD105" s="116"/>
      <c r="BE105" s="116"/>
      <c r="BG105" s="123"/>
      <c r="BH105" s="123"/>
      <c r="BI105" s="123"/>
      <c r="BJ105" s="123"/>
      <c r="BK105" s="123"/>
      <c r="BL105" s="123"/>
      <c r="BM105" s="122" t="e">
        <f>IF(AND(DAY(BM95)&gt;=8,DAY(BM95)&lt;=14,BM96="土"),1,0)</f>
        <v>#VALUE!</v>
      </c>
      <c r="BN105" s="123"/>
      <c r="BO105" s="116"/>
      <c r="BP105" s="116"/>
      <c r="BU105" s="115">
        <f t="shared" si="63"/>
        <v>0</v>
      </c>
    </row>
    <row r="106" spans="1:74" ht="14.25" hidden="1" customHeight="1">
      <c r="A106" s="116"/>
      <c r="B106" s="122" t="s">
        <v>52</v>
      </c>
      <c r="C106" s="123"/>
      <c r="D106" s="123"/>
      <c r="E106" s="123"/>
      <c r="F106" s="123"/>
      <c r="G106" s="123"/>
      <c r="H106" s="122" t="e">
        <f>IF(AND(DAY(H95)&gt;=8,DAY(H95)&lt;=14,H96="土",OR(H101="休",H101="雨")),1,0)</f>
        <v>#VALUE!</v>
      </c>
      <c r="I106" s="123"/>
      <c r="J106" s="116"/>
      <c r="K106" s="116"/>
      <c r="L106" s="116"/>
      <c r="M106" s="123"/>
      <c r="N106" s="123"/>
      <c r="O106" s="123"/>
      <c r="P106" s="123"/>
      <c r="Q106" s="123"/>
      <c r="R106" s="123"/>
      <c r="S106" s="122" t="e">
        <f>IF(AND(DAY(S95)&gt;=8,DAY(S95)&lt;=14,S96="土",OR(S101="休",S101="雨")),1,0)</f>
        <v>#VALUE!</v>
      </c>
      <c r="T106" s="123"/>
      <c r="U106" s="116"/>
      <c r="V106" s="116"/>
      <c r="Y106" s="123"/>
      <c r="Z106" s="123"/>
      <c r="AA106" s="123"/>
      <c r="AB106" s="123"/>
      <c r="AC106" s="123"/>
      <c r="AD106" s="123"/>
      <c r="AE106" s="122" t="e">
        <f>IF(AND(DAY(AE95)&gt;=8,DAY(AE95)&lt;=14,AE96="土",OR(AE101="休",AE101="雨")),1,0)</f>
        <v>#VALUE!</v>
      </c>
      <c r="AF106" s="123"/>
      <c r="AG106" s="116"/>
      <c r="AH106" s="116"/>
      <c r="AJ106" s="123"/>
      <c r="AK106" s="123"/>
      <c r="AL106" s="123"/>
      <c r="AM106" s="123"/>
      <c r="AN106" s="123"/>
      <c r="AO106" s="123"/>
      <c r="AP106" s="122" t="e">
        <f>IF(AND(DAY(AP95)&gt;=8,DAY(AP95)&lt;=14,AP96="土",OR(AP101="休",AP101="雨")),1,0)</f>
        <v>#VALUE!</v>
      </c>
      <c r="AQ106" s="123"/>
      <c r="AR106" s="116"/>
      <c r="AS106" s="116"/>
      <c r="AV106" s="123"/>
      <c r="AW106" s="123"/>
      <c r="AX106" s="123"/>
      <c r="AY106" s="123"/>
      <c r="AZ106" s="123"/>
      <c r="BA106" s="123"/>
      <c r="BB106" s="122" t="e">
        <f>IF(AND(DAY(BB95)&gt;=8,DAY(BB95)&lt;=14,BB96="土",OR(BB101="休",BB101="雨")),1,0)</f>
        <v>#VALUE!</v>
      </c>
      <c r="BC106" s="123"/>
      <c r="BD106" s="116"/>
      <c r="BE106" s="116"/>
      <c r="BG106" s="123"/>
      <c r="BH106" s="123"/>
      <c r="BI106" s="123"/>
      <c r="BJ106" s="123"/>
      <c r="BK106" s="123"/>
      <c r="BL106" s="123"/>
      <c r="BM106" s="122" t="e">
        <f>IF(AND(DAY(BM95)&gt;=8,DAY(BM95)&lt;=14,BM96="土",OR(BM101="休",BM101="雨")),1,0)</f>
        <v>#VALUE!</v>
      </c>
      <c r="BN106" s="123"/>
      <c r="BO106" s="116"/>
      <c r="BP106" s="116"/>
      <c r="BU106" s="115">
        <f t="shared" si="63"/>
        <v>0</v>
      </c>
    </row>
    <row r="107" spans="1:74" ht="14.25" hidden="1" customHeight="1">
      <c r="A107" s="116"/>
      <c r="B107" s="122" t="s">
        <v>51</v>
      </c>
      <c r="C107" s="123"/>
      <c r="D107" s="123"/>
      <c r="E107" s="123"/>
      <c r="F107" s="123"/>
      <c r="G107" s="123"/>
      <c r="H107" s="122"/>
      <c r="I107" s="122" t="e">
        <f>IF(AND(DAY(I95)&gt;=22,DAY(I95)&lt;=28,I96="土"),1,0)</f>
        <v>#VALUE!</v>
      </c>
      <c r="J107" s="122"/>
      <c r="K107" s="122"/>
      <c r="L107" s="122"/>
      <c r="M107" s="122"/>
      <c r="N107" s="122"/>
      <c r="O107" s="122"/>
      <c r="P107" s="122"/>
      <c r="Q107" s="122"/>
      <c r="R107" s="122"/>
      <c r="S107" s="122"/>
      <c r="T107" s="122" t="e">
        <f>IF(AND(DAY(T95)&gt;=22,DAY(T95)&lt;=28,T96="土"),1,0)</f>
        <v>#VALUE!</v>
      </c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22" t="e">
        <f>IF(AND(DAY(AF95)&gt;=22,DAY(AF95)&lt;=28,AF96="土"),1,0)</f>
        <v>#VALUE!</v>
      </c>
      <c r="AG107" s="122"/>
      <c r="AH107" s="122"/>
      <c r="AI107" s="122"/>
      <c r="AJ107" s="122"/>
      <c r="AK107" s="122"/>
      <c r="AL107" s="122"/>
      <c r="AM107" s="122"/>
      <c r="AN107" s="122"/>
      <c r="AO107" s="122"/>
      <c r="AP107" s="122"/>
      <c r="AQ107" s="122" t="e">
        <f>IF(AND(DAY(AQ95)&gt;=22,DAY(AQ95)&lt;=28,AQ96="土"),1,0)</f>
        <v>#VALUE!</v>
      </c>
      <c r="AR107" s="122"/>
      <c r="AS107" s="122"/>
      <c r="AT107" s="122"/>
      <c r="AU107" s="122"/>
      <c r="AV107" s="122"/>
      <c r="AW107" s="122"/>
      <c r="AX107" s="122"/>
      <c r="AY107" s="122"/>
      <c r="AZ107" s="122"/>
      <c r="BA107" s="122"/>
      <c r="BB107" s="122"/>
      <c r="BC107" s="122" t="e">
        <f>IF(AND(DAY(BC95)&gt;=22,DAY(BC95)&lt;=28,BC96="土"),1,0)</f>
        <v>#VALUE!</v>
      </c>
      <c r="BD107" s="122"/>
      <c r="BE107" s="122"/>
      <c r="BF107" s="122"/>
      <c r="BG107" s="122"/>
      <c r="BH107" s="122"/>
      <c r="BI107" s="122"/>
      <c r="BJ107" s="122"/>
      <c r="BK107" s="122"/>
      <c r="BL107" s="122"/>
      <c r="BM107" s="122"/>
      <c r="BN107" s="122" t="e">
        <f>IF(AND(DAY(BN95)&gt;=22,DAY(BN95)&lt;=28,BN96="土"),1,0)</f>
        <v>#VALUE!</v>
      </c>
      <c r="BO107" s="116"/>
      <c r="BP107" s="116"/>
      <c r="BU107" s="115">
        <f t="shared" si="63"/>
        <v>0</v>
      </c>
    </row>
    <row r="108" spans="1:74" ht="14.25" hidden="1" customHeight="1">
      <c r="A108" s="116"/>
      <c r="B108" s="122" t="s">
        <v>53</v>
      </c>
      <c r="C108" s="123"/>
      <c r="D108" s="123"/>
      <c r="E108" s="123"/>
      <c r="F108" s="123"/>
      <c r="G108" s="123"/>
      <c r="H108" s="122"/>
      <c r="I108" s="122" t="e">
        <f>IF(AND(DAY(I95)&gt;=22,DAY(I95)&lt;=28,I96="土",OR(I101="休",I101="雨")),1,0)</f>
        <v>#VALUE!</v>
      </c>
      <c r="J108" s="122"/>
      <c r="K108" s="122"/>
      <c r="L108" s="122"/>
      <c r="M108" s="122"/>
      <c r="N108" s="122"/>
      <c r="O108" s="122"/>
      <c r="P108" s="122"/>
      <c r="Q108" s="122"/>
      <c r="R108" s="122"/>
      <c r="S108" s="122"/>
      <c r="T108" s="122" t="e">
        <f>IF(AND(DAY(T95)&gt;=22,DAY(T95)&lt;=28,T96="土",OR(T101="休",T101="雨")),1,0)</f>
        <v>#VALUE!</v>
      </c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 t="e">
        <f>IF(AND(DAY(AF95)&gt;=22,DAY(AF95)&lt;=28,AF96="土",OR(AF101="休",AF101="雨")),1,0)</f>
        <v>#VALUE!</v>
      </c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 t="e">
        <f>IF(AND(DAY(AQ95)&gt;=22,DAY(AQ95)&lt;=28,AQ96="土",OR(AQ101="休",AQ101="雨")),1,0)</f>
        <v>#VALUE!</v>
      </c>
      <c r="AR108" s="122"/>
      <c r="AS108" s="122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22" t="e">
        <f>IF(AND(DAY(BC95)&gt;=22,DAY(BC95)&lt;=28,BC96="土",OR(BC101="休",BC101="雨")),1,0)</f>
        <v>#VALUE!</v>
      </c>
      <c r="BD108" s="122"/>
      <c r="BE108" s="122"/>
      <c r="BF108" s="122"/>
      <c r="BG108" s="122"/>
      <c r="BH108" s="122"/>
      <c r="BI108" s="122"/>
      <c r="BJ108" s="122"/>
      <c r="BK108" s="122"/>
      <c r="BL108" s="122"/>
      <c r="BM108" s="122"/>
      <c r="BN108" s="122" t="e">
        <f>IF(AND(DAY(BN95)&gt;=22,DAY(BN95)&lt;=28,BN96="土",OR(BN101="休",BN101="雨")),1,0)</f>
        <v>#VALUE!</v>
      </c>
      <c r="BO108" s="116"/>
      <c r="BP108" s="116"/>
      <c r="BU108" s="115">
        <f t="shared" si="63"/>
        <v>0</v>
      </c>
    </row>
    <row r="109" spans="1:74" ht="14.25" hidden="1" customHeight="1">
      <c r="A109" s="116"/>
      <c r="B109" s="122" t="s">
        <v>54</v>
      </c>
      <c r="C109" s="123"/>
      <c r="D109" s="123"/>
      <c r="E109" s="123"/>
      <c r="F109" s="123"/>
      <c r="G109" s="123"/>
      <c r="H109" s="122"/>
      <c r="I109" s="122" t="e">
        <f>IF(AND(DAY(I95)&gt;=8,DAY(I95)&lt;=14,I96="土"),1,0)</f>
        <v>#VALUE!</v>
      </c>
      <c r="J109" s="122"/>
      <c r="K109" s="122"/>
      <c r="L109" s="122"/>
      <c r="M109" s="122"/>
      <c r="N109" s="122"/>
      <c r="O109" s="122"/>
      <c r="P109" s="122"/>
      <c r="Q109" s="122"/>
      <c r="R109" s="122"/>
      <c r="S109" s="122"/>
      <c r="T109" s="122" t="e">
        <f>IF(AND(DAY(T95)&gt;=8,DAY(T95)&lt;=14,T96="土"),1,0)</f>
        <v>#VALUE!</v>
      </c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 t="e">
        <f>IF(AND(DAY(AF95)&gt;=8,DAY(AF95)&lt;=14,AF96="土"),1,0)</f>
        <v>#VALUE!</v>
      </c>
      <c r="AG109" s="122"/>
      <c r="AH109" s="122"/>
      <c r="AI109" s="122"/>
      <c r="AJ109" s="122"/>
      <c r="AK109" s="122"/>
      <c r="AL109" s="122"/>
      <c r="AM109" s="122"/>
      <c r="AN109" s="122"/>
      <c r="AO109" s="122"/>
      <c r="AP109" s="122"/>
      <c r="AQ109" s="122" t="e">
        <f>IF(AND(DAY(AQ95)&gt;=8,DAY(AQ95)&lt;=14,AQ96="土"),1,0)</f>
        <v>#VALUE!</v>
      </c>
      <c r="AR109" s="122"/>
      <c r="AS109" s="122"/>
      <c r="AT109" s="122"/>
      <c r="AU109" s="122"/>
      <c r="AV109" s="122"/>
      <c r="AW109" s="122"/>
      <c r="AX109" s="122"/>
      <c r="AY109" s="122"/>
      <c r="AZ109" s="122"/>
      <c r="BA109" s="122"/>
      <c r="BB109" s="122"/>
      <c r="BC109" s="122" t="e">
        <f>IF(AND(DAY(BC95)&gt;=8,DAY(BC95)&lt;=14,BC96="土"),1,0)</f>
        <v>#VALUE!</v>
      </c>
      <c r="BD109" s="122"/>
      <c r="BE109" s="122"/>
      <c r="BF109" s="122"/>
      <c r="BG109" s="122"/>
      <c r="BH109" s="122"/>
      <c r="BI109" s="122"/>
      <c r="BJ109" s="122"/>
      <c r="BK109" s="122"/>
      <c r="BL109" s="122"/>
      <c r="BM109" s="122"/>
      <c r="BN109" s="122" t="e">
        <f>IF(AND(DAY(BN95)&gt;=8,DAY(BN95)&lt;=14,BN96="土"),1,0)</f>
        <v>#VALUE!</v>
      </c>
      <c r="BO109" s="116"/>
      <c r="BP109" s="116"/>
      <c r="BU109" s="115">
        <f t="shared" si="63"/>
        <v>0</v>
      </c>
    </row>
    <row r="110" spans="1:74" ht="14.25" hidden="1" customHeight="1">
      <c r="A110" s="116"/>
      <c r="B110" s="122" t="s">
        <v>56</v>
      </c>
      <c r="C110" s="123"/>
      <c r="D110" s="123"/>
      <c r="E110" s="123"/>
      <c r="F110" s="123"/>
      <c r="G110" s="123"/>
      <c r="H110" s="122"/>
      <c r="I110" s="122" t="e">
        <f>IF(AND(DAY(I95)&gt;=8,DAY(I95)&lt;=14,I96="土",OR(I101="休",I101="雨")),1,0)</f>
        <v>#VALUE!</v>
      </c>
      <c r="J110" s="122"/>
      <c r="K110" s="122"/>
      <c r="L110" s="122"/>
      <c r="M110" s="122"/>
      <c r="N110" s="122"/>
      <c r="O110" s="122"/>
      <c r="P110" s="122"/>
      <c r="Q110" s="122"/>
      <c r="R110" s="122"/>
      <c r="S110" s="122"/>
      <c r="T110" s="122" t="e">
        <f>IF(AND(DAY(T95)&gt;=8,DAY(T95)&lt;=14,T96="土",OR(T101="休",T101="雨")),1,0)</f>
        <v>#VALUE!</v>
      </c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22" t="e">
        <f>IF(AND(DAY(AF95)&gt;=8,DAY(AF95)&lt;=14,AF96="土",OR(AF101="休",AF101="雨")),1,0)</f>
        <v>#VALUE!</v>
      </c>
      <c r="AG110" s="122"/>
      <c r="AH110" s="122"/>
      <c r="AI110" s="122"/>
      <c r="AJ110" s="122"/>
      <c r="AK110" s="122"/>
      <c r="AL110" s="122"/>
      <c r="AM110" s="122"/>
      <c r="AN110" s="122"/>
      <c r="AO110" s="122"/>
      <c r="AP110" s="122"/>
      <c r="AQ110" s="122" t="e">
        <f>IF(AND(DAY(AQ95)&gt;=8,DAY(AQ95)&lt;=14,AQ96="土",OR(AQ101="休",AQ101="雨")),1,0)</f>
        <v>#VALUE!</v>
      </c>
      <c r="AR110" s="122"/>
      <c r="AS110" s="122"/>
      <c r="AT110" s="122"/>
      <c r="AU110" s="122"/>
      <c r="AV110" s="122"/>
      <c r="AW110" s="122"/>
      <c r="AX110" s="122"/>
      <c r="AY110" s="122"/>
      <c r="AZ110" s="122"/>
      <c r="BA110" s="122"/>
      <c r="BB110" s="122"/>
      <c r="BC110" s="122" t="e">
        <f>IF(AND(DAY(BC95)&gt;=8,DAY(BC95)&lt;=14,BC96="土",OR(BC101="休",BC101="雨")),1,0)</f>
        <v>#VALUE!</v>
      </c>
      <c r="BD110" s="122"/>
      <c r="BE110" s="122"/>
      <c r="BF110" s="122"/>
      <c r="BG110" s="122"/>
      <c r="BH110" s="122"/>
      <c r="BI110" s="122"/>
      <c r="BJ110" s="122"/>
      <c r="BK110" s="122"/>
      <c r="BL110" s="122"/>
      <c r="BM110" s="122"/>
      <c r="BN110" s="122" t="e">
        <f>IF(AND(DAY(BN95)&gt;=8,DAY(BN95)&lt;=14,BN96="土",OR(BN101="休",BN101="雨")),1,0)</f>
        <v>#VALUE!</v>
      </c>
      <c r="BO110" s="116"/>
      <c r="BP110" s="116"/>
      <c r="BU110" s="115">
        <f t="shared" si="63"/>
        <v>0</v>
      </c>
    </row>
    <row r="111" spans="1:74" ht="14.25" customHeight="1">
      <c r="A111" s="116"/>
      <c r="B111" s="123"/>
      <c r="C111" s="123"/>
      <c r="D111" s="123"/>
      <c r="E111" s="123"/>
      <c r="F111" s="123"/>
      <c r="G111" s="123"/>
      <c r="H111" s="123"/>
      <c r="I111" s="123"/>
      <c r="J111" s="116"/>
      <c r="K111" s="116"/>
      <c r="L111" s="116"/>
      <c r="M111" s="123"/>
      <c r="N111" s="123"/>
      <c r="O111" s="123"/>
      <c r="P111" s="123"/>
      <c r="Q111" s="123"/>
      <c r="R111" s="123"/>
      <c r="S111" s="123"/>
      <c r="T111" s="123"/>
      <c r="U111" s="116"/>
      <c r="V111" s="116"/>
      <c r="Y111" s="123"/>
      <c r="Z111" s="123"/>
      <c r="AA111" s="123"/>
      <c r="AB111" s="123"/>
      <c r="AC111" s="123"/>
      <c r="AD111" s="123"/>
      <c r="AE111" s="123"/>
      <c r="AF111" s="123"/>
      <c r="AG111" s="116"/>
      <c r="AH111" s="116"/>
      <c r="AJ111" s="123"/>
      <c r="AK111" s="123"/>
      <c r="AL111" s="123"/>
      <c r="AM111" s="123"/>
      <c r="AN111" s="123"/>
      <c r="AO111" s="123"/>
      <c r="AP111" s="123"/>
      <c r="AQ111" s="123"/>
      <c r="AR111" s="116"/>
      <c r="AS111" s="116"/>
      <c r="AV111" s="123"/>
      <c r="AW111" s="123"/>
      <c r="AX111" s="123"/>
      <c r="AY111" s="123"/>
      <c r="AZ111" s="123"/>
      <c r="BA111" s="123"/>
      <c r="BB111" s="123"/>
      <c r="BC111" s="123"/>
      <c r="BD111" s="116"/>
      <c r="BE111" s="116"/>
      <c r="BG111" s="123"/>
      <c r="BH111" s="123"/>
      <c r="BI111" s="123"/>
      <c r="BJ111" s="123"/>
      <c r="BK111" s="123"/>
      <c r="BL111" s="123"/>
      <c r="BM111" s="123"/>
      <c r="BN111" s="123"/>
      <c r="BO111" s="116"/>
      <c r="BP111" s="116"/>
    </row>
    <row r="112" spans="1:74" ht="14.25" customHeight="1">
      <c r="A112" s="116"/>
      <c r="B112" s="116"/>
      <c r="C112" s="116"/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  <c r="Q112" s="116"/>
      <c r="R112" s="116"/>
      <c r="S112" s="116"/>
      <c r="T112" s="116"/>
      <c r="U112" s="116"/>
      <c r="V112" s="116"/>
    </row>
    <row r="113" spans="1:74" ht="14.25" hidden="1" customHeight="1">
      <c r="A113" s="116"/>
      <c r="B113" s="116"/>
      <c r="C113" s="124">
        <f>YEAR(I93+1)</f>
        <v>1900</v>
      </c>
      <c r="D113" s="124">
        <f>MONTH(I93+1)</f>
        <v>1</v>
      </c>
      <c r="E113" s="124">
        <f>DAY(I93+1)</f>
        <v>30</v>
      </c>
      <c r="F113" s="124"/>
      <c r="G113" s="124"/>
      <c r="H113" s="124"/>
      <c r="I113" s="124"/>
      <c r="J113" s="116"/>
      <c r="K113" s="116"/>
      <c r="L113" s="116"/>
      <c r="M113" s="116"/>
      <c r="N113" s="124">
        <f>YEAR(T93+1)</f>
        <v>1900</v>
      </c>
      <c r="O113" s="124">
        <f>MONTH(T93+1)</f>
        <v>3</v>
      </c>
      <c r="P113" s="124">
        <f>DAY(T93+1)</f>
        <v>26</v>
      </c>
      <c r="Q113" s="124"/>
      <c r="R113" s="124"/>
      <c r="S113" s="124"/>
      <c r="T113" s="124"/>
      <c r="U113" s="116"/>
      <c r="V113" s="116"/>
      <c r="Y113" s="116"/>
      <c r="Z113" s="124">
        <f>YEAR(AF93+1)</f>
        <v>1900</v>
      </c>
      <c r="AA113" s="124">
        <f>MONTH(AF93+1)</f>
        <v>5</v>
      </c>
      <c r="AB113" s="124">
        <f>DAY(AF93+1)</f>
        <v>21</v>
      </c>
      <c r="AC113" s="124"/>
      <c r="AD113" s="124"/>
      <c r="AE113" s="124"/>
      <c r="AF113" s="124"/>
      <c r="AG113" s="116"/>
      <c r="AH113" s="116"/>
      <c r="AJ113" s="116"/>
      <c r="AK113" s="124">
        <f>YEAR(AQ93+1)</f>
        <v>1900</v>
      </c>
      <c r="AL113" s="124">
        <f>MONTH(AQ93+1)</f>
        <v>7</v>
      </c>
      <c r="AM113" s="124">
        <f>DAY(AQ93+1)</f>
        <v>16</v>
      </c>
      <c r="AN113" s="124"/>
      <c r="AO113" s="124"/>
      <c r="AP113" s="124"/>
      <c r="AQ113" s="124"/>
      <c r="AR113" s="116"/>
      <c r="AS113" s="116"/>
      <c r="AV113" s="116"/>
      <c r="AW113" s="124">
        <f>YEAR(BC93+1)</f>
        <v>1900</v>
      </c>
      <c r="AX113" s="124">
        <f>MONTH(BC93+1)</f>
        <v>9</v>
      </c>
      <c r="AY113" s="124">
        <f>DAY(BC93+1)</f>
        <v>10</v>
      </c>
      <c r="AZ113" s="124"/>
      <c r="BA113" s="124"/>
      <c r="BB113" s="124"/>
      <c r="BC113" s="124"/>
      <c r="BD113" s="116"/>
      <c r="BE113" s="116"/>
      <c r="BG113" s="116"/>
      <c r="BH113" s="124">
        <f>YEAR(BN93+1)</f>
        <v>1900</v>
      </c>
      <c r="BI113" s="124">
        <f>MONTH(BN93+1)</f>
        <v>11</v>
      </c>
      <c r="BJ113" s="124">
        <f>DAY(BN93+1)</f>
        <v>5</v>
      </c>
      <c r="BK113" s="124"/>
      <c r="BL113" s="124"/>
      <c r="BM113" s="124"/>
      <c r="BN113" s="124"/>
      <c r="BO113" s="116"/>
      <c r="BP113" s="116"/>
    </row>
    <row r="114" spans="1:74" ht="14.25" hidden="1" customHeight="1">
      <c r="A114" s="116"/>
      <c r="B114" s="116"/>
      <c r="C114" s="125">
        <f>I93+1</f>
        <v>30</v>
      </c>
      <c r="D114" s="125">
        <f t="shared" ref="D114:I114" si="64">C114+1</f>
        <v>31</v>
      </c>
      <c r="E114" s="125">
        <f t="shared" si="64"/>
        <v>32</v>
      </c>
      <c r="F114" s="125">
        <f t="shared" si="64"/>
        <v>33</v>
      </c>
      <c r="G114" s="125">
        <f t="shared" si="64"/>
        <v>34</v>
      </c>
      <c r="H114" s="125">
        <f t="shared" si="64"/>
        <v>35</v>
      </c>
      <c r="I114" s="125">
        <f t="shared" si="64"/>
        <v>36</v>
      </c>
      <c r="J114" s="116"/>
      <c r="K114" s="116"/>
      <c r="L114" s="116"/>
      <c r="M114" s="116"/>
      <c r="N114" s="125">
        <f>T93+1</f>
        <v>86</v>
      </c>
      <c r="O114" s="125">
        <f t="shared" ref="O114:T114" si="65">N114+1</f>
        <v>87</v>
      </c>
      <c r="P114" s="125">
        <f t="shared" si="65"/>
        <v>88</v>
      </c>
      <c r="Q114" s="125">
        <f t="shared" si="65"/>
        <v>89</v>
      </c>
      <c r="R114" s="125">
        <f t="shared" si="65"/>
        <v>90</v>
      </c>
      <c r="S114" s="125">
        <f t="shared" si="65"/>
        <v>91</v>
      </c>
      <c r="T114" s="125">
        <f t="shared" si="65"/>
        <v>92</v>
      </c>
      <c r="U114" s="116"/>
      <c r="V114" s="116"/>
      <c r="Y114" s="116"/>
      <c r="Z114" s="125">
        <f>AF93+1</f>
        <v>142</v>
      </c>
      <c r="AA114" s="125">
        <f t="shared" ref="AA114:AF114" si="66">Z114+1</f>
        <v>143</v>
      </c>
      <c r="AB114" s="125">
        <f t="shared" si="66"/>
        <v>144</v>
      </c>
      <c r="AC114" s="125">
        <f t="shared" si="66"/>
        <v>145</v>
      </c>
      <c r="AD114" s="125">
        <f t="shared" si="66"/>
        <v>146</v>
      </c>
      <c r="AE114" s="125">
        <f t="shared" si="66"/>
        <v>147</v>
      </c>
      <c r="AF114" s="125">
        <f t="shared" si="66"/>
        <v>148</v>
      </c>
      <c r="AG114" s="116"/>
      <c r="AH114" s="116"/>
      <c r="AJ114" s="116"/>
      <c r="AK114" s="125">
        <f>AQ93+1</f>
        <v>198</v>
      </c>
      <c r="AL114" s="125">
        <f t="shared" ref="AL114:AQ114" si="67">AK114+1</f>
        <v>199</v>
      </c>
      <c r="AM114" s="125">
        <f t="shared" si="67"/>
        <v>200</v>
      </c>
      <c r="AN114" s="125">
        <f t="shared" si="67"/>
        <v>201</v>
      </c>
      <c r="AO114" s="125">
        <f t="shared" si="67"/>
        <v>202</v>
      </c>
      <c r="AP114" s="125">
        <f t="shared" si="67"/>
        <v>203</v>
      </c>
      <c r="AQ114" s="125">
        <f t="shared" si="67"/>
        <v>204</v>
      </c>
      <c r="AR114" s="116"/>
      <c r="AS114" s="116"/>
      <c r="AV114" s="116"/>
      <c r="AW114" s="125">
        <f>BC93+1</f>
        <v>254</v>
      </c>
      <c r="AX114" s="125">
        <f t="shared" ref="AX114:BC114" si="68">AW114+1</f>
        <v>255</v>
      </c>
      <c r="AY114" s="125">
        <f t="shared" si="68"/>
        <v>256</v>
      </c>
      <c r="AZ114" s="125">
        <f t="shared" si="68"/>
        <v>257</v>
      </c>
      <c r="BA114" s="125">
        <f t="shared" si="68"/>
        <v>258</v>
      </c>
      <c r="BB114" s="125">
        <f t="shared" si="68"/>
        <v>259</v>
      </c>
      <c r="BC114" s="125">
        <f t="shared" si="68"/>
        <v>260</v>
      </c>
      <c r="BD114" s="116"/>
      <c r="BE114" s="116"/>
      <c r="BG114" s="116"/>
      <c r="BH114" s="125">
        <f>BN93+1</f>
        <v>310</v>
      </c>
      <c r="BI114" s="125">
        <f t="shared" ref="BI114:BN114" si="69">BH114+1</f>
        <v>311</v>
      </c>
      <c r="BJ114" s="125">
        <f t="shared" si="69"/>
        <v>312</v>
      </c>
      <c r="BK114" s="125">
        <f t="shared" si="69"/>
        <v>313</v>
      </c>
      <c r="BL114" s="125">
        <f t="shared" si="69"/>
        <v>314</v>
      </c>
      <c r="BM114" s="125">
        <f t="shared" si="69"/>
        <v>315</v>
      </c>
      <c r="BN114" s="125">
        <f t="shared" si="69"/>
        <v>316</v>
      </c>
      <c r="BO114" s="116"/>
      <c r="BP114" s="116"/>
    </row>
    <row r="115" spans="1:74" ht="14.25" customHeight="1">
      <c r="A115" s="116"/>
      <c r="B115" s="119" t="s">
        <v>1</v>
      </c>
      <c r="C115" s="126">
        <f>DATE($C113,$D113,1)</f>
        <v>1</v>
      </c>
      <c r="D115" s="136"/>
      <c r="E115" s="136"/>
      <c r="F115" s="136"/>
      <c r="G115" s="136"/>
      <c r="H115" s="136"/>
      <c r="I115" s="136"/>
      <c r="J115" s="136"/>
      <c r="K115" s="155"/>
      <c r="L115" s="116"/>
      <c r="M115" s="119" t="s">
        <v>1</v>
      </c>
      <c r="N115" s="126">
        <f>DATE($N113,$O113,1)</f>
        <v>61</v>
      </c>
      <c r="O115" s="136"/>
      <c r="P115" s="136"/>
      <c r="Q115" s="136"/>
      <c r="R115" s="136"/>
      <c r="S115" s="136"/>
      <c r="T115" s="136"/>
      <c r="U115" s="136"/>
      <c r="V115" s="155"/>
      <c r="Y115" s="119" t="s">
        <v>1</v>
      </c>
      <c r="Z115" s="126">
        <f>DATE($N113,$O113,1)</f>
        <v>61</v>
      </c>
      <c r="AA115" s="136"/>
      <c r="AB115" s="136"/>
      <c r="AC115" s="136"/>
      <c r="AD115" s="136"/>
      <c r="AE115" s="136"/>
      <c r="AF115" s="136"/>
      <c r="AG115" s="136"/>
      <c r="AH115" s="155"/>
      <c r="AJ115" s="119" t="s">
        <v>1</v>
      </c>
      <c r="AK115" s="126">
        <f>DATE($AK113,$AL113,1)</f>
        <v>183</v>
      </c>
      <c r="AL115" s="136"/>
      <c r="AM115" s="136"/>
      <c r="AN115" s="136"/>
      <c r="AO115" s="136"/>
      <c r="AP115" s="136"/>
      <c r="AQ115" s="136"/>
      <c r="AR115" s="136"/>
      <c r="AS115" s="155"/>
      <c r="AV115" s="119" t="s">
        <v>1</v>
      </c>
      <c r="AW115" s="126">
        <f>DATE($AW113,$AX113,1)</f>
        <v>245</v>
      </c>
      <c r="AX115" s="136"/>
      <c r="AY115" s="136"/>
      <c r="AZ115" s="136"/>
      <c r="BA115" s="136"/>
      <c r="BB115" s="136"/>
      <c r="BC115" s="136"/>
      <c r="BD115" s="136"/>
      <c r="BE115" s="155"/>
      <c r="BG115" s="119" t="s">
        <v>1</v>
      </c>
      <c r="BH115" s="126">
        <f>DATE($BH113,$BI113,1)</f>
        <v>306</v>
      </c>
      <c r="BI115" s="136"/>
      <c r="BJ115" s="136"/>
      <c r="BK115" s="136"/>
      <c r="BL115" s="136"/>
      <c r="BM115" s="136"/>
      <c r="BN115" s="136"/>
      <c r="BO115" s="136"/>
      <c r="BP115" s="155"/>
    </row>
    <row r="116" spans="1:74" ht="14.25" customHeight="1">
      <c r="A116" s="116"/>
      <c r="B116" s="120" t="s">
        <v>49</v>
      </c>
      <c r="C116" s="127" t="str">
        <f>IF(I93&lt;$G$5,I95+1,"")</f>
        <v/>
      </c>
      <c r="D116" s="137" t="str">
        <f t="shared" ref="D116:I116" si="70">IF(C114&lt;$G$5,C116+1,"")</f>
        <v/>
      </c>
      <c r="E116" s="137" t="str">
        <f t="shared" si="70"/>
        <v/>
      </c>
      <c r="F116" s="137" t="str">
        <f t="shared" si="70"/>
        <v/>
      </c>
      <c r="G116" s="137" t="str">
        <f t="shared" si="70"/>
        <v/>
      </c>
      <c r="H116" s="137" t="str">
        <f t="shared" si="70"/>
        <v/>
      </c>
      <c r="I116" s="137" t="str">
        <f t="shared" si="70"/>
        <v/>
      </c>
      <c r="J116" s="150" t="s">
        <v>25</v>
      </c>
      <c r="K116" s="156">
        <f>COUNTIFS(C117:I117,"土",C118:I118,"")+COUNTIFS(C117:I117,"日",C118:I118,"")</f>
        <v>0</v>
      </c>
      <c r="L116" s="116"/>
      <c r="M116" s="120" t="s">
        <v>49</v>
      </c>
      <c r="N116" s="127" t="str">
        <f>IF(T93&lt;$G$5,T95+1,"")</f>
        <v/>
      </c>
      <c r="O116" s="137" t="str">
        <f t="shared" ref="O116:T116" si="71">IF(N114&lt;$G$5,N116+1,"")</f>
        <v/>
      </c>
      <c r="P116" s="137" t="str">
        <f t="shared" si="71"/>
        <v/>
      </c>
      <c r="Q116" s="137" t="str">
        <f t="shared" si="71"/>
        <v/>
      </c>
      <c r="R116" s="137" t="str">
        <f t="shared" si="71"/>
        <v/>
      </c>
      <c r="S116" s="137" t="str">
        <f t="shared" si="71"/>
        <v/>
      </c>
      <c r="T116" s="137" t="str">
        <f t="shared" si="71"/>
        <v/>
      </c>
      <c r="U116" s="150" t="s">
        <v>25</v>
      </c>
      <c r="V116" s="156">
        <f>COUNTIFS(N117:T117,"土",N118:T118,"")+COUNTIFS(N117:T117,"日",N118:T118,"")</f>
        <v>0</v>
      </c>
      <c r="Y116" s="120" t="s">
        <v>49</v>
      </c>
      <c r="Z116" s="127" t="str">
        <f>IF(AF93&lt;$G$5,AF95+1,"")</f>
        <v/>
      </c>
      <c r="AA116" s="137" t="str">
        <f t="shared" ref="AA116:AF116" si="72">IF(Z114&lt;$G$5,Z116+1,"")</f>
        <v/>
      </c>
      <c r="AB116" s="137" t="str">
        <f t="shared" si="72"/>
        <v/>
      </c>
      <c r="AC116" s="137" t="str">
        <f t="shared" si="72"/>
        <v/>
      </c>
      <c r="AD116" s="137" t="str">
        <f t="shared" si="72"/>
        <v/>
      </c>
      <c r="AE116" s="137" t="str">
        <f t="shared" si="72"/>
        <v/>
      </c>
      <c r="AF116" s="137" t="str">
        <f t="shared" si="72"/>
        <v/>
      </c>
      <c r="AG116" s="150" t="s">
        <v>25</v>
      </c>
      <c r="AH116" s="156">
        <f>COUNTIFS(Z117:AF117,"土",Z118:AF118,"")+COUNTIFS(Z117:AF117,"日",Z118:AF118,"")</f>
        <v>0</v>
      </c>
      <c r="AJ116" s="120" t="s">
        <v>49</v>
      </c>
      <c r="AK116" s="127" t="str">
        <f>IF(AQ93&lt;$G$5,AQ95+1,"")</f>
        <v/>
      </c>
      <c r="AL116" s="137" t="str">
        <f t="shared" ref="AL116:AQ116" si="73">IF(AK114&lt;$G$5,AK116+1,"")</f>
        <v/>
      </c>
      <c r="AM116" s="137" t="str">
        <f t="shared" si="73"/>
        <v/>
      </c>
      <c r="AN116" s="137" t="str">
        <f t="shared" si="73"/>
        <v/>
      </c>
      <c r="AO116" s="137" t="str">
        <f t="shared" si="73"/>
        <v/>
      </c>
      <c r="AP116" s="137" t="str">
        <f t="shared" si="73"/>
        <v/>
      </c>
      <c r="AQ116" s="137" t="str">
        <f t="shared" si="73"/>
        <v/>
      </c>
      <c r="AR116" s="150" t="s">
        <v>25</v>
      </c>
      <c r="AS116" s="156">
        <f>COUNTIFS(AK117:AQ117,"土",AK118:AQ118,"")+COUNTIFS(AK117:AQ117,"日",AK118:AQ118,"")</f>
        <v>0</v>
      </c>
      <c r="AV116" s="120" t="s">
        <v>49</v>
      </c>
      <c r="AW116" s="127" t="str">
        <f>IF(BC93&lt;$G$5,BC95+1,"")</f>
        <v/>
      </c>
      <c r="AX116" s="137" t="str">
        <f t="shared" ref="AX116:BC116" si="74">IF(AW114&lt;$G$5,AW116+1,"")</f>
        <v/>
      </c>
      <c r="AY116" s="137" t="str">
        <f t="shared" si="74"/>
        <v/>
      </c>
      <c r="AZ116" s="137" t="str">
        <f t="shared" si="74"/>
        <v/>
      </c>
      <c r="BA116" s="137" t="str">
        <f t="shared" si="74"/>
        <v/>
      </c>
      <c r="BB116" s="137" t="str">
        <f t="shared" si="74"/>
        <v/>
      </c>
      <c r="BC116" s="137" t="str">
        <f t="shared" si="74"/>
        <v/>
      </c>
      <c r="BD116" s="150" t="s">
        <v>25</v>
      </c>
      <c r="BE116" s="156">
        <f>COUNTIFS(AW117:BC117,"土",AW118:BC118,"")+COUNTIFS(AW117:BC117,"日",AW118:BC118,"")</f>
        <v>0</v>
      </c>
      <c r="BG116" s="120" t="s">
        <v>49</v>
      </c>
      <c r="BH116" s="127" t="str">
        <f>IF(BN93&lt;$G$5,BN95+1,"")</f>
        <v/>
      </c>
      <c r="BI116" s="137" t="str">
        <f t="shared" ref="BI116:BN116" si="75">IF(BH114&lt;$G$5,BH116+1,"")</f>
        <v/>
      </c>
      <c r="BJ116" s="137" t="str">
        <f t="shared" si="75"/>
        <v/>
      </c>
      <c r="BK116" s="137" t="str">
        <f t="shared" si="75"/>
        <v/>
      </c>
      <c r="BL116" s="137" t="str">
        <f t="shared" si="75"/>
        <v/>
      </c>
      <c r="BM116" s="137" t="str">
        <f t="shared" si="75"/>
        <v/>
      </c>
      <c r="BN116" s="137" t="str">
        <f t="shared" si="75"/>
        <v/>
      </c>
      <c r="BO116" s="150" t="s">
        <v>25</v>
      </c>
      <c r="BP116" s="156">
        <f>COUNTIFS(BH117:BN117,"土",BH118:BN118,"")+COUNTIFS(BH117:BN117,"日",BH118:BN118,"")</f>
        <v>0</v>
      </c>
    </row>
    <row r="117" spans="1:74" ht="14.25" customHeight="1">
      <c r="A117" s="116"/>
      <c r="B117" s="120" t="s">
        <v>26</v>
      </c>
      <c r="C117" s="128" t="str">
        <f>IF(C116="","","月")</f>
        <v/>
      </c>
      <c r="D117" s="128" t="str">
        <f>IF(D116="","","火")</f>
        <v/>
      </c>
      <c r="E117" s="128" t="str">
        <f>IF(E116="","","水")</f>
        <v/>
      </c>
      <c r="F117" s="128" t="str">
        <f>IF(F116="","","木")</f>
        <v/>
      </c>
      <c r="G117" s="128" t="str">
        <f>IF(G116="","","金")</f>
        <v/>
      </c>
      <c r="H117" s="128" t="str">
        <f>IF(H116="","","土")</f>
        <v/>
      </c>
      <c r="I117" s="128" t="str">
        <f>IF(I116="","","日")</f>
        <v/>
      </c>
      <c r="J117" s="151" t="s">
        <v>50</v>
      </c>
      <c r="K117" s="157">
        <f>COUNTIF(C118:I118,"夏休")+COUNTIF(C118:I118,"冬休")+COUNTIF(C118:I118,"中止")+COUNTIF(C118:I118,"制作中")</f>
        <v>0</v>
      </c>
      <c r="L117" s="116"/>
      <c r="M117" s="120" t="s">
        <v>26</v>
      </c>
      <c r="N117" s="128" t="str">
        <f>IF(N116="","","月")</f>
        <v/>
      </c>
      <c r="O117" s="128" t="str">
        <f>IF(O116="","","火")</f>
        <v/>
      </c>
      <c r="P117" s="128" t="str">
        <f>IF(P116="","","水")</f>
        <v/>
      </c>
      <c r="Q117" s="128" t="str">
        <f>IF(Q116="","","木")</f>
        <v/>
      </c>
      <c r="R117" s="128" t="str">
        <f>IF(R116="","","金")</f>
        <v/>
      </c>
      <c r="S117" s="128" t="str">
        <f>IF(S116="","","土")</f>
        <v/>
      </c>
      <c r="T117" s="128" t="str">
        <f>IF(T116="","","日")</f>
        <v/>
      </c>
      <c r="U117" s="151" t="s">
        <v>50</v>
      </c>
      <c r="V117" s="157">
        <f>COUNTIF(N118:T118,"夏休")+COUNTIF(N118:T118,"冬休")+COUNTIF(N118:T118,"中止")+COUNTIF(N118:T118,"制作中")</f>
        <v>0</v>
      </c>
      <c r="Y117" s="120" t="s">
        <v>26</v>
      </c>
      <c r="Z117" s="128" t="str">
        <f>IF(Z116="","","月")</f>
        <v/>
      </c>
      <c r="AA117" s="128" t="str">
        <f>IF(AA116="","","火")</f>
        <v/>
      </c>
      <c r="AB117" s="128" t="str">
        <f>IF(AB116="","","水")</f>
        <v/>
      </c>
      <c r="AC117" s="128" t="str">
        <f>IF(AC116="","","木")</f>
        <v/>
      </c>
      <c r="AD117" s="128" t="str">
        <f>IF(AD116="","","金")</f>
        <v/>
      </c>
      <c r="AE117" s="128" t="str">
        <f>IF(AE116="","","土")</f>
        <v/>
      </c>
      <c r="AF117" s="128" t="str">
        <f>IF(AF116="","","日")</f>
        <v/>
      </c>
      <c r="AG117" s="151" t="s">
        <v>50</v>
      </c>
      <c r="AH117" s="157">
        <f>COUNTIF(Z118:AF118,"夏休")+COUNTIF(Z118:AF118,"冬休")+COUNTIF(Z118:AF118,"中止")+COUNTIF(Z118:AF118,"制作中")</f>
        <v>0</v>
      </c>
      <c r="AJ117" s="120" t="s">
        <v>26</v>
      </c>
      <c r="AK117" s="128" t="str">
        <f>IF(AK116="","","月")</f>
        <v/>
      </c>
      <c r="AL117" s="128" t="str">
        <f>IF(AL116="","","火")</f>
        <v/>
      </c>
      <c r="AM117" s="128" t="str">
        <f>IF(AM116="","","水")</f>
        <v/>
      </c>
      <c r="AN117" s="128" t="str">
        <f>IF(AN116="","","木")</f>
        <v/>
      </c>
      <c r="AO117" s="128" t="str">
        <f>IF(AO116="","","金")</f>
        <v/>
      </c>
      <c r="AP117" s="128" t="str">
        <f>IF(AP116="","","土")</f>
        <v/>
      </c>
      <c r="AQ117" s="128" t="str">
        <f>IF(AQ116="","","日")</f>
        <v/>
      </c>
      <c r="AR117" s="151" t="s">
        <v>50</v>
      </c>
      <c r="AS117" s="157">
        <f>COUNTIF(AK118:AQ118,"夏休")+COUNTIF(AK118:AQ118,"冬休")+COUNTIF(AK118:AQ118,"中止")+COUNTIF(AK118:AQ118,"制作中")</f>
        <v>0</v>
      </c>
      <c r="AV117" s="120" t="s">
        <v>26</v>
      </c>
      <c r="AW117" s="128" t="str">
        <f>IF(AW116="","","月")</f>
        <v/>
      </c>
      <c r="AX117" s="128" t="str">
        <f>IF(AX116="","","火")</f>
        <v/>
      </c>
      <c r="AY117" s="128" t="str">
        <f>IF(AY116="","","水")</f>
        <v/>
      </c>
      <c r="AZ117" s="128" t="str">
        <f>IF(AZ116="","","木")</f>
        <v/>
      </c>
      <c r="BA117" s="128" t="str">
        <f>IF(BA116="","","金")</f>
        <v/>
      </c>
      <c r="BB117" s="128" t="str">
        <f>IF(BB116="","","土")</f>
        <v/>
      </c>
      <c r="BC117" s="128" t="str">
        <f>IF(BC116="","","日")</f>
        <v/>
      </c>
      <c r="BD117" s="151" t="s">
        <v>50</v>
      </c>
      <c r="BE117" s="157">
        <f>COUNTIF(AW118:BC118,"夏休")+COUNTIF(AW118:BC118,"冬休")+COUNTIF(AW118:BC118,"中止")+COUNTIF(AW118:BC118,"制作中")</f>
        <v>0</v>
      </c>
      <c r="BG117" s="120" t="s">
        <v>26</v>
      </c>
      <c r="BH117" s="128" t="str">
        <f>IF(BH116="","","月")</f>
        <v/>
      </c>
      <c r="BI117" s="128" t="str">
        <f>IF(BI116="","","火")</f>
        <v/>
      </c>
      <c r="BJ117" s="128" t="str">
        <f>IF(BJ116="","","水")</f>
        <v/>
      </c>
      <c r="BK117" s="128" t="str">
        <f>IF(BK116="","","木")</f>
        <v/>
      </c>
      <c r="BL117" s="128" t="str">
        <f>IF(BL116="","","金")</f>
        <v/>
      </c>
      <c r="BM117" s="128" t="str">
        <f>IF(BM116="","","土")</f>
        <v/>
      </c>
      <c r="BN117" s="128" t="str">
        <f>IF(BN116="","","日")</f>
        <v/>
      </c>
      <c r="BO117" s="151" t="s">
        <v>50</v>
      </c>
      <c r="BP117" s="157">
        <f>COUNTIF(BH118:BN118,"夏休")+COUNTIF(BH118:BN118,"冬休")+COUNTIF(BH118:BN118,"中止")+COUNTIF(BH118:BN118,"制作中")</f>
        <v>0</v>
      </c>
    </row>
    <row r="118" spans="1:74" ht="14.25" customHeight="1">
      <c r="A118" s="116"/>
      <c r="B118" s="120" t="s">
        <v>50</v>
      </c>
      <c r="C118" s="129"/>
      <c r="D118" s="138"/>
      <c r="E118" s="138"/>
      <c r="F118" s="138"/>
      <c r="G118" s="138"/>
      <c r="H118" s="138"/>
      <c r="I118" s="146"/>
      <c r="J118" s="151" t="s">
        <v>4</v>
      </c>
      <c r="K118" s="157">
        <f>COUNT(C116:I116)-K117</f>
        <v>0</v>
      </c>
      <c r="L118" s="116"/>
      <c r="M118" s="120" t="s">
        <v>50</v>
      </c>
      <c r="N118" s="129"/>
      <c r="O118" s="138"/>
      <c r="P118" s="138"/>
      <c r="Q118" s="138"/>
      <c r="R118" s="138"/>
      <c r="S118" s="138"/>
      <c r="T118" s="146"/>
      <c r="U118" s="151" t="s">
        <v>4</v>
      </c>
      <c r="V118" s="157">
        <f>COUNT(N116:T116)-V117</f>
        <v>0</v>
      </c>
      <c r="Y118" s="120" t="s">
        <v>50</v>
      </c>
      <c r="Z118" s="129"/>
      <c r="AA118" s="138"/>
      <c r="AB118" s="138"/>
      <c r="AC118" s="138"/>
      <c r="AD118" s="138"/>
      <c r="AE118" s="138"/>
      <c r="AF118" s="146"/>
      <c r="AG118" s="151" t="s">
        <v>4</v>
      </c>
      <c r="AH118" s="157">
        <f>COUNT(Z116:AF116)-AH117</f>
        <v>0</v>
      </c>
      <c r="AJ118" s="120" t="s">
        <v>50</v>
      </c>
      <c r="AK118" s="129"/>
      <c r="AL118" s="138"/>
      <c r="AM118" s="138"/>
      <c r="AN118" s="138"/>
      <c r="AO118" s="138"/>
      <c r="AP118" s="138"/>
      <c r="AQ118" s="146"/>
      <c r="AR118" s="151" t="s">
        <v>4</v>
      </c>
      <c r="AS118" s="157">
        <f>COUNT(AK116:AQ116)-AS117</f>
        <v>0</v>
      </c>
      <c r="AV118" s="120" t="s">
        <v>50</v>
      </c>
      <c r="AW118" s="129"/>
      <c r="AX118" s="138"/>
      <c r="AY118" s="138"/>
      <c r="AZ118" s="138"/>
      <c r="BA118" s="138"/>
      <c r="BB118" s="138"/>
      <c r="BC118" s="146"/>
      <c r="BD118" s="151" t="s">
        <v>4</v>
      </c>
      <c r="BE118" s="157">
        <f>COUNT(AW116:BC116)-BE117</f>
        <v>0</v>
      </c>
      <c r="BG118" s="120" t="s">
        <v>50</v>
      </c>
      <c r="BH118" s="129"/>
      <c r="BI118" s="138"/>
      <c r="BJ118" s="138"/>
      <c r="BK118" s="138"/>
      <c r="BL118" s="138"/>
      <c r="BM118" s="138"/>
      <c r="BN118" s="146"/>
      <c r="BO118" s="151" t="s">
        <v>4</v>
      </c>
      <c r="BP118" s="157">
        <f>COUNT(BH116:BN116)-BP117</f>
        <v>0</v>
      </c>
    </row>
    <row r="119" spans="1:74" ht="14.25" customHeight="1">
      <c r="A119" s="116"/>
      <c r="B119" s="120"/>
      <c r="C119" s="130"/>
      <c r="D119" s="139"/>
      <c r="E119" s="139"/>
      <c r="F119" s="139"/>
      <c r="G119" s="139"/>
      <c r="H119" s="139"/>
      <c r="I119" s="147"/>
      <c r="J119" s="151" t="s">
        <v>29</v>
      </c>
      <c r="K119" s="157">
        <f>COUNTIF(C120:I121,"休")</f>
        <v>0</v>
      </c>
      <c r="L119" s="116"/>
      <c r="M119" s="120"/>
      <c r="N119" s="130"/>
      <c r="O119" s="139"/>
      <c r="P119" s="139"/>
      <c r="Q119" s="139"/>
      <c r="R119" s="139"/>
      <c r="S119" s="139"/>
      <c r="T119" s="147"/>
      <c r="U119" s="151" t="s">
        <v>29</v>
      </c>
      <c r="V119" s="157">
        <f>COUNTIF(N120:T121,"休")</f>
        <v>0</v>
      </c>
      <c r="Y119" s="120"/>
      <c r="Z119" s="130"/>
      <c r="AA119" s="139"/>
      <c r="AB119" s="139"/>
      <c r="AC119" s="139"/>
      <c r="AD119" s="139"/>
      <c r="AE119" s="139"/>
      <c r="AF119" s="147"/>
      <c r="AG119" s="151" t="s">
        <v>29</v>
      </c>
      <c r="AH119" s="157">
        <f>COUNTIF(Z120:AF121,"休")</f>
        <v>0</v>
      </c>
      <c r="AJ119" s="120"/>
      <c r="AK119" s="130"/>
      <c r="AL119" s="139"/>
      <c r="AM119" s="139"/>
      <c r="AN119" s="139"/>
      <c r="AO119" s="139"/>
      <c r="AP119" s="139"/>
      <c r="AQ119" s="147"/>
      <c r="AR119" s="151" t="s">
        <v>29</v>
      </c>
      <c r="AS119" s="157">
        <f>COUNTIF(AK120:AQ121,"休")</f>
        <v>0</v>
      </c>
      <c r="AV119" s="120"/>
      <c r="AW119" s="130"/>
      <c r="AX119" s="139"/>
      <c r="AY119" s="139"/>
      <c r="AZ119" s="139"/>
      <c r="BA119" s="139"/>
      <c r="BB119" s="139"/>
      <c r="BC119" s="147"/>
      <c r="BD119" s="151" t="s">
        <v>29</v>
      </c>
      <c r="BE119" s="157">
        <f>COUNTIF(AW120:BC121,"休")</f>
        <v>0</v>
      </c>
      <c r="BG119" s="120"/>
      <c r="BH119" s="130"/>
      <c r="BI119" s="139"/>
      <c r="BJ119" s="139"/>
      <c r="BK119" s="139"/>
      <c r="BL119" s="139"/>
      <c r="BM119" s="139"/>
      <c r="BN119" s="147"/>
      <c r="BO119" s="151" t="s">
        <v>29</v>
      </c>
      <c r="BP119" s="157">
        <f>COUNTIF(BH120:BN121,"休")</f>
        <v>0</v>
      </c>
    </row>
    <row r="120" spans="1:74" ht="14.25" customHeight="1">
      <c r="A120" s="116"/>
      <c r="B120" s="120" t="s">
        <v>2</v>
      </c>
      <c r="C120" s="131"/>
      <c r="D120" s="140"/>
      <c r="E120" s="140"/>
      <c r="F120" s="140"/>
      <c r="G120" s="140"/>
      <c r="H120" s="140"/>
      <c r="I120" s="148"/>
      <c r="J120" s="151" t="s">
        <v>30</v>
      </c>
      <c r="K120" s="160" t="e">
        <f>K119/K118</f>
        <v>#DIV/0!</v>
      </c>
      <c r="L120" s="116"/>
      <c r="M120" s="120" t="s">
        <v>2</v>
      </c>
      <c r="N120" s="131"/>
      <c r="O120" s="140"/>
      <c r="P120" s="140"/>
      <c r="Q120" s="140"/>
      <c r="R120" s="140"/>
      <c r="S120" s="140"/>
      <c r="T120" s="148"/>
      <c r="U120" s="151" t="s">
        <v>30</v>
      </c>
      <c r="V120" s="160" t="e">
        <f>V119/V118</f>
        <v>#DIV/0!</v>
      </c>
      <c r="Y120" s="120" t="s">
        <v>2</v>
      </c>
      <c r="Z120" s="131"/>
      <c r="AA120" s="140"/>
      <c r="AB120" s="140"/>
      <c r="AC120" s="140"/>
      <c r="AD120" s="140"/>
      <c r="AE120" s="140"/>
      <c r="AF120" s="148"/>
      <c r="AG120" s="151" t="s">
        <v>30</v>
      </c>
      <c r="AH120" s="160" t="e">
        <f>AH119/AH118</f>
        <v>#DIV/0!</v>
      </c>
      <c r="AJ120" s="120" t="s">
        <v>2</v>
      </c>
      <c r="AK120" s="131"/>
      <c r="AL120" s="140"/>
      <c r="AM120" s="140"/>
      <c r="AN120" s="140"/>
      <c r="AO120" s="140"/>
      <c r="AP120" s="140"/>
      <c r="AQ120" s="148"/>
      <c r="AR120" s="151" t="s">
        <v>30</v>
      </c>
      <c r="AS120" s="160" t="e">
        <f>AS119/AS118</f>
        <v>#DIV/0!</v>
      </c>
      <c r="AV120" s="120" t="s">
        <v>2</v>
      </c>
      <c r="AW120" s="131"/>
      <c r="AX120" s="140"/>
      <c r="AY120" s="140"/>
      <c r="AZ120" s="140"/>
      <c r="BA120" s="140"/>
      <c r="BB120" s="140"/>
      <c r="BC120" s="148"/>
      <c r="BD120" s="151" t="s">
        <v>30</v>
      </c>
      <c r="BE120" s="160" t="e">
        <f>BE119/BE118</f>
        <v>#DIV/0!</v>
      </c>
      <c r="BG120" s="120" t="s">
        <v>2</v>
      </c>
      <c r="BH120" s="131"/>
      <c r="BI120" s="140"/>
      <c r="BJ120" s="140"/>
      <c r="BK120" s="140"/>
      <c r="BL120" s="140"/>
      <c r="BM120" s="140"/>
      <c r="BN120" s="148"/>
      <c r="BO120" s="151" t="s">
        <v>30</v>
      </c>
      <c r="BP120" s="160" t="e">
        <f>BP119/BP118</f>
        <v>#DIV/0!</v>
      </c>
    </row>
    <row r="121" spans="1:74" ht="14.25" customHeight="1">
      <c r="A121" s="116"/>
      <c r="B121" s="120"/>
      <c r="C121" s="131"/>
      <c r="D121" s="140"/>
      <c r="E121" s="140"/>
      <c r="F121" s="140"/>
      <c r="G121" s="140"/>
      <c r="H121" s="140"/>
      <c r="I121" s="148"/>
      <c r="J121" s="151" t="s">
        <v>7</v>
      </c>
      <c r="K121" s="157">
        <f>COUNTA(C122:I122)</f>
        <v>0</v>
      </c>
      <c r="L121" s="116"/>
      <c r="M121" s="120"/>
      <c r="N121" s="131"/>
      <c r="O121" s="140"/>
      <c r="P121" s="140"/>
      <c r="Q121" s="140"/>
      <c r="R121" s="140"/>
      <c r="S121" s="140"/>
      <c r="T121" s="148"/>
      <c r="U121" s="151" t="s">
        <v>7</v>
      </c>
      <c r="V121" s="157">
        <f>COUNTA(N122:T122)</f>
        <v>0</v>
      </c>
      <c r="Y121" s="120"/>
      <c r="Z121" s="131"/>
      <c r="AA121" s="140"/>
      <c r="AB121" s="140"/>
      <c r="AC121" s="140"/>
      <c r="AD121" s="140"/>
      <c r="AE121" s="140"/>
      <c r="AF121" s="148"/>
      <c r="AG121" s="151" t="s">
        <v>7</v>
      </c>
      <c r="AH121" s="157">
        <f>COUNTA(Z122:AF122)</f>
        <v>0</v>
      </c>
      <c r="AJ121" s="120"/>
      <c r="AK121" s="131"/>
      <c r="AL121" s="140"/>
      <c r="AM121" s="140"/>
      <c r="AN121" s="140"/>
      <c r="AO121" s="140"/>
      <c r="AP121" s="140"/>
      <c r="AQ121" s="148"/>
      <c r="AR121" s="151" t="s">
        <v>7</v>
      </c>
      <c r="AS121" s="157">
        <f>COUNTA(AK122:AQ122)</f>
        <v>0</v>
      </c>
      <c r="AV121" s="120"/>
      <c r="AW121" s="131"/>
      <c r="AX121" s="140"/>
      <c r="AY121" s="140"/>
      <c r="AZ121" s="140"/>
      <c r="BA121" s="140"/>
      <c r="BB121" s="140"/>
      <c r="BC121" s="148"/>
      <c r="BD121" s="151" t="s">
        <v>7</v>
      </c>
      <c r="BE121" s="157">
        <f>COUNTA(AW122:BC122)</f>
        <v>0</v>
      </c>
      <c r="BG121" s="120"/>
      <c r="BH121" s="131"/>
      <c r="BI121" s="140"/>
      <c r="BJ121" s="140"/>
      <c r="BK121" s="140"/>
      <c r="BL121" s="140"/>
      <c r="BM121" s="140"/>
      <c r="BN121" s="148"/>
      <c r="BO121" s="151" t="s">
        <v>7</v>
      </c>
      <c r="BP121" s="157">
        <f>COUNTA(BH122:BN122)</f>
        <v>0</v>
      </c>
    </row>
    <row r="122" spans="1:74" ht="14.25" customHeight="1">
      <c r="A122" s="116"/>
      <c r="B122" s="120" t="s">
        <v>17</v>
      </c>
      <c r="C122" s="131"/>
      <c r="D122" s="140"/>
      <c r="E122" s="140"/>
      <c r="F122" s="140"/>
      <c r="G122" s="140"/>
      <c r="H122" s="140"/>
      <c r="I122" s="148"/>
      <c r="J122" s="151" t="s">
        <v>31</v>
      </c>
      <c r="K122" s="160" t="e">
        <f>K121/K118</f>
        <v>#DIV/0!</v>
      </c>
      <c r="L122" s="116"/>
      <c r="M122" s="120" t="s">
        <v>17</v>
      </c>
      <c r="N122" s="131"/>
      <c r="O122" s="140"/>
      <c r="P122" s="140"/>
      <c r="Q122" s="140"/>
      <c r="R122" s="140"/>
      <c r="S122" s="140"/>
      <c r="T122" s="148"/>
      <c r="U122" s="151" t="s">
        <v>31</v>
      </c>
      <c r="V122" s="160" t="e">
        <f>V121/V118</f>
        <v>#DIV/0!</v>
      </c>
      <c r="Y122" s="120" t="s">
        <v>17</v>
      </c>
      <c r="Z122" s="131"/>
      <c r="AA122" s="140"/>
      <c r="AB122" s="140"/>
      <c r="AC122" s="140"/>
      <c r="AD122" s="140"/>
      <c r="AE122" s="140"/>
      <c r="AF122" s="148"/>
      <c r="AG122" s="151" t="s">
        <v>31</v>
      </c>
      <c r="AH122" s="160" t="e">
        <f>AH121/AH118</f>
        <v>#DIV/0!</v>
      </c>
      <c r="AJ122" s="120" t="s">
        <v>17</v>
      </c>
      <c r="AK122" s="131"/>
      <c r="AL122" s="140"/>
      <c r="AM122" s="140"/>
      <c r="AN122" s="140"/>
      <c r="AO122" s="140"/>
      <c r="AP122" s="140"/>
      <c r="AQ122" s="148"/>
      <c r="AR122" s="151" t="s">
        <v>31</v>
      </c>
      <c r="AS122" s="160" t="e">
        <f>AS121/AS118</f>
        <v>#DIV/0!</v>
      </c>
      <c r="AV122" s="120" t="s">
        <v>17</v>
      </c>
      <c r="AW122" s="131"/>
      <c r="AX122" s="140"/>
      <c r="AY122" s="140"/>
      <c r="AZ122" s="140"/>
      <c r="BA122" s="140"/>
      <c r="BB122" s="140"/>
      <c r="BC122" s="148"/>
      <c r="BD122" s="151" t="s">
        <v>31</v>
      </c>
      <c r="BE122" s="160" t="e">
        <f>BE121/BE118</f>
        <v>#DIV/0!</v>
      </c>
      <c r="BG122" s="120" t="s">
        <v>17</v>
      </c>
      <c r="BH122" s="131"/>
      <c r="BI122" s="140"/>
      <c r="BJ122" s="140"/>
      <c r="BK122" s="140"/>
      <c r="BL122" s="140"/>
      <c r="BM122" s="140"/>
      <c r="BN122" s="148"/>
      <c r="BO122" s="151" t="s">
        <v>31</v>
      </c>
      <c r="BP122" s="160" t="e">
        <f>BP121/BP118</f>
        <v>#DIV/0!</v>
      </c>
    </row>
    <row r="123" spans="1:74" ht="14.25" customHeight="1">
      <c r="A123" s="116"/>
      <c r="B123" s="121"/>
      <c r="C123" s="132"/>
      <c r="D123" s="141"/>
      <c r="E123" s="141"/>
      <c r="F123" s="141"/>
      <c r="G123" s="141"/>
      <c r="H123" s="141"/>
      <c r="I123" s="149"/>
      <c r="J123" s="152" t="s">
        <v>10</v>
      </c>
      <c r="K123" s="149" t="str">
        <f>IF(1&gt;K116,"対象外",IF(K121&gt;=K116,"OK","NG"))</f>
        <v>対象外</v>
      </c>
      <c r="L123" s="116"/>
      <c r="M123" s="121"/>
      <c r="N123" s="132"/>
      <c r="O123" s="141"/>
      <c r="P123" s="141"/>
      <c r="Q123" s="141"/>
      <c r="R123" s="141"/>
      <c r="S123" s="141"/>
      <c r="T123" s="149"/>
      <c r="U123" s="152" t="s">
        <v>10</v>
      </c>
      <c r="V123" s="149" t="str">
        <f>IF(1&gt;V116,"対象外",IF(V121&gt;=V116,"OK","NG"))</f>
        <v>対象外</v>
      </c>
      <c r="Y123" s="121"/>
      <c r="Z123" s="132"/>
      <c r="AA123" s="141"/>
      <c r="AB123" s="141"/>
      <c r="AC123" s="141"/>
      <c r="AD123" s="141"/>
      <c r="AE123" s="141"/>
      <c r="AF123" s="149"/>
      <c r="AG123" s="152" t="s">
        <v>10</v>
      </c>
      <c r="AH123" s="149" t="str">
        <f>IF(1&gt;AH116,"対象外",IF(AH121&gt;=AH116,"OK","NG"))</f>
        <v>対象外</v>
      </c>
      <c r="AJ123" s="121"/>
      <c r="AK123" s="132"/>
      <c r="AL123" s="141"/>
      <c r="AM123" s="141"/>
      <c r="AN123" s="141"/>
      <c r="AO123" s="141"/>
      <c r="AP123" s="141"/>
      <c r="AQ123" s="149"/>
      <c r="AR123" s="152" t="s">
        <v>10</v>
      </c>
      <c r="AS123" s="149" t="str">
        <f>IF(1&gt;AS116,"対象外",IF(AS121&gt;=AS116,"OK","NG"))</f>
        <v>対象外</v>
      </c>
      <c r="AV123" s="121"/>
      <c r="AW123" s="132"/>
      <c r="AX123" s="141"/>
      <c r="AY123" s="141"/>
      <c r="AZ123" s="141"/>
      <c r="BA123" s="141"/>
      <c r="BB123" s="141"/>
      <c r="BC123" s="149"/>
      <c r="BD123" s="152" t="s">
        <v>10</v>
      </c>
      <c r="BE123" s="149" t="str">
        <f>IF(1&gt;BE116,"対象外",IF(BE121&gt;=BE116,"OK","NG"))</f>
        <v>対象外</v>
      </c>
      <c r="BG123" s="121"/>
      <c r="BH123" s="132"/>
      <c r="BI123" s="141"/>
      <c r="BJ123" s="141"/>
      <c r="BK123" s="141"/>
      <c r="BL123" s="141"/>
      <c r="BM123" s="141"/>
      <c r="BN123" s="149"/>
      <c r="BO123" s="152" t="s">
        <v>10</v>
      </c>
      <c r="BP123" s="149" t="str">
        <f>IF(1&gt;BP116,"対象外",IF(BP121&gt;=BP116,"OK","NG"))</f>
        <v>対象外</v>
      </c>
      <c r="BV123" s="115" t="str">
        <f>IF(COUNTIF(K123:BP123,"NG")&gt;=1,"NG","OK")</f>
        <v>OK</v>
      </c>
    </row>
    <row r="124" spans="1:74" ht="14.25" hidden="1" customHeight="1">
      <c r="A124" s="116"/>
      <c r="B124" s="122" t="s">
        <v>32</v>
      </c>
      <c r="C124" s="123"/>
      <c r="D124" s="123"/>
      <c r="E124" s="123"/>
      <c r="F124" s="123"/>
      <c r="G124" s="123"/>
      <c r="H124" s="122" t="e">
        <f>IF(AND(DAY(H116)&gt;=22,DAY(H116)&lt;=28,H117="土"),1,0)</f>
        <v>#VALUE!</v>
      </c>
      <c r="I124" s="123"/>
      <c r="J124" s="116"/>
      <c r="K124" s="116"/>
      <c r="L124" s="116"/>
      <c r="M124" s="123"/>
      <c r="N124" s="123"/>
      <c r="O124" s="123"/>
      <c r="P124" s="123"/>
      <c r="Q124" s="123"/>
      <c r="R124" s="123"/>
      <c r="S124" s="122" t="e">
        <f>IF(AND(DAY(S116)&gt;=22,DAY(S116)&lt;=28,S117="土"),1,0)</f>
        <v>#VALUE!</v>
      </c>
      <c r="T124" s="123"/>
      <c r="U124" s="116"/>
      <c r="V124" s="116"/>
      <c r="Y124" s="123"/>
      <c r="Z124" s="123"/>
      <c r="AA124" s="123"/>
      <c r="AB124" s="123"/>
      <c r="AC124" s="123"/>
      <c r="AD124" s="123"/>
      <c r="AE124" s="122" t="e">
        <f>IF(AND(DAY(AE116)&gt;=22,DAY(AE116)&lt;=28,AE117="土"),1,0)</f>
        <v>#VALUE!</v>
      </c>
      <c r="AF124" s="123"/>
      <c r="AG124" s="116"/>
      <c r="AH124" s="116"/>
      <c r="AJ124" s="123"/>
      <c r="AK124" s="123"/>
      <c r="AL124" s="123"/>
      <c r="AM124" s="123"/>
      <c r="AN124" s="123"/>
      <c r="AO124" s="123"/>
      <c r="AP124" s="122" t="e">
        <f>IF(AND(DAY(AP116)&gt;=22,DAY(AP116)&lt;=28,AP117="土"),1,0)</f>
        <v>#VALUE!</v>
      </c>
      <c r="AQ124" s="123"/>
      <c r="AR124" s="116"/>
      <c r="AS124" s="116"/>
      <c r="AV124" s="123"/>
      <c r="AW124" s="123"/>
      <c r="AX124" s="123"/>
      <c r="AY124" s="123"/>
      <c r="AZ124" s="123"/>
      <c r="BA124" s="123"/>
      <c r="BB124" s="122" t="e">
        <f>IF(AND(DAY(BB116)&gt;=22,DAY(BB116)&lt;=28,BB117="土"),1,0)</f>
        <v>#VALUE!</v>
      </c>
      <c r="BC124" s="123"/>
      <c r="BD124" s="116"/>
      <c r="BE124" s="116"/>
      <c r="BG124" s="123"/>
      <c r="BH124" s="123"/>
      <c r="BI124" s="123"/>
      <c r="BJ124" s="123"/>
      <c r="BK124" s="123"/>
      <c r="BL124" s="123"/>
      <c r="BM124" s="122" t="e">
        <f>IF(AND(DAY(BM116)&gt;=22,DAY(BM116)&lt;=28,BM117="土"),1,0)</f>
        <v>#VALUE!</v>
      </c>
      <c r="BN124" s="123"/>
      <c r="BO124" s="116"/>
      <c r="BP124" s="116"/>
      <c r="BU124" s="115">
        <f t="shared" ref="BU124:BU131" si="76">_xlfn.AGGREGATE(9,6,C124:BN124)</f>
        <v>0</v>
      </c>
    </row>
    <row r="125" spans="1:74" ht="14.25" hidden="1" customHeight="1">
      <c r="A125" s="116"/>
      <c r="B125" s="122" t="s">
        <v>46</v>
      </c>
      <c r="C125" s="123"/>
      <c r="D125" s="123"/>
      <c r="E125" s="123"/>
      <c r="F125" s="123"/>
      <c r="G125" s="123"/>
      <c r="H125" s="122" t="e">
        <f>IF(AND(DAY(H116)&gt;=22,DAY(H116)&lt;=28,H117="土",OR(H122="休",H122="雨")),1,0)</f>
        <v>#VALUE!</v>
      </c>
      <c r="I125" s="123"/>
      <c r="J125" s="116"/>
      <c r="K125" s="116"/>
      <c r="L125" s="116"/>
      <c r="M125" s="123"/>
      <c r="N125" s="123"/>
      <c r="O125" s="123"/>
      <c r="P125" s="123"/>
      <c r="Q125" s="123"/>
      <c r="R125" s="123"/>
      <c r="S125" s="122" t="e">
        <f>IF(AND(DAY(S116)&gt;=22,DAY(S116)&lt;=28,S117="土",OR(S122="休",S122="雨")),1,0)</f>
        <v>#VALUE!</v>
      </c>
      <c r="T125" s="123"/>
      <c r="U125" s="116"/>
      <c r="V125" s="116"/>
      <c r="Y125" s="123"/>
      <c r="Z125" s="123"/>
      <c r="AA125" s="123"/>
      <c r="AB125" s="123"/>
      <c r="AC125" s="123"/>
      <c r="AD125" s="123"/>
      <c r="AE125" s="122" t="e">
        <f>IF(AND(DAY(AE116)&gt;=22,DAY(AE116)&lt;=28,AE117="土",OR(AE122="休",AE122="雨")),1,0)</f>
        <v>#VALUE!</v>
      </c>
      <c r="AF125" s="123"/>
      <c r="AG125" s="116"/>
      <c r="AH125" s="116"/>
      <c r="AJ125" s="123"/>
      <c r="AK125" s="123"/>
      <c r="AL125" s="123"/>
      <c r="AM125" s="123"/>
      <c r="AN125" s="123"/>
      <c r="AO125" s="123"/>
      <c r="AP125" s="122" t="e">
        <f>IF(AND(DAY(AP116)&gt;=22,DAY(AP116)&lt;=28,AP117="土",OR(AP122="休",AP122="雨")),1,0)</f>
        <v>#VALUE!</v>
      </c>
      <c r="AQ125" s="123"/>
      <c r="AR125" s="116"/>
      <c r="AS125" s="116"/>
      <c r="AV125" s="123"/>
      <c r="AW125" s="123"/>
      <c r="AX125" s="123"/>
      <c r="AY125" s="123"/>
      <c r="AZ125" s="123"/>
      <c r="BA125" s="123"/>
      <c r="BB125" s="122" t="e">
        <f>IF(AND(DAY(BB116)&gt;=22,DAY(BB116)&lt;=28,BB117="土",OR(BB122="休",BB122="雨")),1,0)</f>
        <v>#VALUE!</v>
      </c>
      <c r="BC125" s="123"/>
      <c r="BD125" s="116"/>
      <c r="BE125" s="116"/>
      <c r="BG125" s="123"/>
      <c r="BH125" s="123"/>
      <c r="BI125" s="123"/>
      <c r="BJ125" s="123"/>
      <c r="BK125" s="123"/>
      <c r="BL125" s="123"/>
      <c r="BM125" s="122" t="e">
        <f>IF(AND(DAY(BM116)&gt;=22,DAY(BM116)&lt;=28,BM117="土",OR(BM122="休",BM122="雨")),1,0)</f>
        <v>#VALUE!</v>
      </c>
      <c r="BN125" s="123"/>
      <c r="BO125" s="116"/>
      <c r="BP125" s="116"/>
      <c r="BU125" s="115">
        <f t="shared" si="76"/>
        <v>0</v>
      </c>
    </row>
    <row r="126" spans="1:74" ht="14.25" hidden="1" customHeight="1">
      <c r="A126" s="116"/>
      <c r="B126" s="122" t="s">
        <v>37</v>
      </c>
      <c r="C126" s="123"/>
      <c r="D126" s="123"/>
      <c r="E126" s="123"/>
      <c r="F126" s="123"/>
      <c r="G126" s="123"/>
      <c r="H126" s="122" t="e">
        <f>IF(AND(DAY(H116)&gt;=8,DAY(H116)&lt;=14,H117="土"),1,0)</f>
        <v>#VALUE!</v>
      </c>
      <c r="I126" s="123"/>
      <c r="J126" s="116"/>
      <c r="K126" s="116"/>
      <c r="L126" s="116"/>
      <c r="M126" s="123"/>
      <c r="N126" s="123"/>
      <c r="O126" s="123"/>
      <c r="P126" s="123"/>
      <c r="Q126" s="123"/>
      <c r="R126" s="123"/>
      <c r="S126" s="122" t="e">
        <f>IF(AND(DAY(S116)&gt;=8,DAY(S116)&lt;=14,S117="土"),1,0)</f>
        <v>#VALUE!</v>
      </c>
      <c r="T126" s="123"/>
      <c r="U126" s="116"/>
      <c r="V126" s="116"/>
      <c r="Y126" s="123"/>
      <c r="Z126" s="123"/>
      <c r="AA126" s="123"/>
      <c r="AB126" s="123"/>
      <c r="AC126" s="123"/>
      <c r="AD126" s="123"/>
      <c r="AE126" s="122" t="e">
        <f>IF(AND(DAY(AE116)&gt;=8,DAY(AE116)&lt;=14,AE117="土"),1,0)</f>
        <v>#VALUE!</v>
      </c>
      <c r="AF126" s="123"/>
      <c r="AG126" s="116"/>
      <c r="AH126" s="116"/>
      <c r="AJ126" s="123"/>
      <c r="AK126" s="123"/>
      <c r="AL126" s="123"/>
      <c r="AM126" s="123"/>
      <c r="AN126" s="123"/>
      <c r="AO126" s="123"/>
      <c r="AP126" s="122" t="e">
        <f>IF(AND(DAY(AP116)&gt;=8,DAY(AP116)&lt;=14,AP117="土"),1,0)</f>
        <v>#VALUE!</v>
      </c>
      <c r="AQ126" s="123"/>
      <c r="AR126" s="116"/>
      <c r="AS126" s="116"/>
      <c r="AV126" s="123"/>
      <c r="AW126" s="123"/>
      <c r="AX126" s="123"/>
      <c r="AY126" s="123"/>
      <c r="AZ126" s="123"/>
      <c r="BA126" s="123"/>
      <c r="BB126" s="122" t="e">
        <f>IF(AND(DAY(BB116)&gt;=8,DAY(BB116)&lt;=14,BB117="土"),1,0)</f>
        <v>#VALUE!</v>
      </c>
      <c r="BC126" s="123"/>
      <c r="BD126" s="116"/>
      <c r="BE126" s="116"/>
      <c r="BG126" s="123"/>
      <c r="BH126" s="123"/>
      <c r="BI126" s="123"/>
      <c r="BJ126" s="123"/>
      <c r="BK126" s="123"/>
      <c r="BL126" s="123"/>
      <c r="BM126" s="122" t="e">
        <f>IF(AND(DAY(BM116)&gt;=8,DAY(BM116)&lt;=14,BM117="土"),1,0)</f>
        <v>#VALUE!</v>
      </c>
      <c r="BN126" s="123"/>
      <c r="BO126" s="116"/>
      <c r="BP126" s="116"/>
      <c r="BU126" s="115">
        <f t="shared" si="76"/>
        <v>0</v>
      </c>
    </row>
    <row r="127" spans="1:74" ht="14.25" hidden="1" customHeight="1">
      <c r="A127" s="116"/>
      <c r="B127" s="122" t="s">
        <v>52</v>
      </c>
      <c r="C127" s="123"/>
      <c r="D127" s="123"/>
      <c r="E127" s="123"/>
      <c r="F127" s="123"/>
      <c r="G127" s="123"/>
      <c r="H127" s="122" t="e">
        <f>IF(AND(DAY(H116)&gt;=8,DAY(H116)&lt;=14,H117="土",OR(H122="休",H122="雨")),1,0)</f>
        <v>#VALUE!</v>
      </c>
      <c r="I127" s="123"/>
      <c r="J127" s="116"/>
      <c r="K127" s="116"/>
      <c r="L127" s="116"/>
      <c r="M127" s="123"/>
      <c r="N127" s="123"/>
      <c r="O127" s="123"/>
      <c r="P127" s="123"/>
      <c r="Q127" s="123"/>
      <c r="R127" s="123"/>
      <c r="S127" s="122" t="e">
        <f>IF(AND(DAY(S116)&gt;=8,DAY(S116)&lt;=14,S117="土",OR(S122="休",S122="雨")),1,0)</f>
        <v>#VALUE!</v>
      </c>
      <c r="T127" s="123"/>
      <c r="U127" s="116"/>
      <c r="V127" s="116"/>
      <c r="Y127" s="123"/>
      <c r="Z127" s="123"/>
      <c r="AA127" s="123"/>
      <c r="AB127" s="123"/>
      <c r="AC127" s="123"/>
      <c r="AD127" s="123"/>
      <c r="AE127" s="122" t="e">
        <f>IF(AND(DAY(AE116)&gt;=8,DAY(AE116)&lt;=14,AE117="土",OR(AE122="休",AE122="雨")),1,0)</f>
        <v>#VALUE!</v>
      </c>
      <c r="AF127" s="123"/>
      <c r="AG127" s="116"/>
      <c r="AH127" s="116"/>
      <c r="AJ127" s="123"/>
      <c r="AK127" s="123"/>
      <c r="AL127" s="123"/>
      <c r="AM127" s="123"/>
      <c r="AN127" s="123"/>
      <c r="AO127" s="123"/>
      <c r="AP127" s="122" t="e">
        <f>IF(AND(DAY(AP116)&gt;=8,DAY(AP116)&lt;=14,AP117="土",OR(AP122="休",AP122="雨")),1,0)</f>
        <v>#VALUE!</v>
      </c>
      <c r="AQ127" s="123"/>
      <c r="AR127" s="116"/>
      <c r="AS127" s="116"/>
      <c r="AV127" s="123"/>
      <c r="AW127" s="123"/>
      <c r="AX127" s="123"/>
      <c r="AY127" s="123"/>
      <c r="AZ127" s="123"/>
      <c r="BA127" s="123"/>
      <c r="BB127" s="122" t="e">
        <f>IF(AND(DAY(BB116)&gt;=8,DAY(BB116)&lt;=14,BB117="土",OR(BB122="休",BB122="雨")),1,0)</f>
        <v>#VALUE!</v>
      </c>
      <c r="BC127" s="123"/>
      <c r="BD127" s="116"/>
      <c r="BE127" s="116"/>
      <c r="BG127" s="123"/>
      <c r="BH127" s="123"/>
      <c r="BI127" s="123"/>
      <c r="BJ127" s="123"/>
      <c r="BK127" s="123"/>
      <c r="BL127" s="123"/>
      <c r="BM127" s="122" t="e">
        <f>IF(AND(DAY(BM116)&gt;=8,DAY(BM116)&lt;=14,BM117="土",OR(BM122="休",BM122="雨")),1,0)</f>
        <v>#VALUE!</v>
      </c>
      <c r="BN127" s="123"/>
      <c r="BO127" s="116"/>
      <c r="BP127" s="116"/>
      <c r="BU127" s="115">
        <f t="shared" si="76"/>
        <v>0</v>
      </c>
    </row>
    <row r="128" spans="1:74" ht="14.25" hidden="1" customHeight="1">
      <c r="A128" s="116"/>
      <c r="B128" s="122" t="s">
        <v>51</v>
      </c>
      <c r="C128" s="123"/>
      <c r="D128" s="123"/>
      <c r="E128" s="123"/>
      <c r="F128" s="123"/>
      <c r="G128" s="123"/>
      <c r="H128" s="122"/>
      <c r="I128" s="122" t="e">
        <f>IF(AND(DAY(I116)&gt;=22,DAY(I116)&lt;=28,I117="日"),1,0)</f>
        <v>#VALUE!</v>
      </c>
      <c r="J128" s="122"/>
      <c r="K128" s="122"/>
      <c r="L128" s="122"/>
      <c r="M128" s="122"/>
      <c r="N128" s="122"/>
      <c r="O128" s="122"/>
      <c r="P128" s="122"/>
      <c r="Q128" s="122"/>
      <c r="R128" s="122"/>
      <c r="S128" s="122"/>
      <c r="T128" s="122" t="e">
        <f>IF(AND(DAY(T116)&gt;=22,DAY(T116)&lt;=28,T117="日"),1,0)</f>
        <v>#VALUE!</v>
      </c>
      <c r="U128" s="122"/>
      <c r="V128" s="122"/>
      <c r="W128" s="122"/>
      <c r="X128" s="122"/>
      <c r="Y128" s="122"/>
      <c r="Z128" s="122"/>
      <c r="AA128" s="122"/>
      <c r="AB128" s="122"/>
      <c r="AC128" s="122"/>
      <c r="AD128" s="122"/>
      <c r="AE128" s="122"/>
      <c r="AF128" s="122" t="e">
        <f>IF(AND(DAY(AF116)&gt;=22,DAY(AF116)&lt;=28,AF117="日"),1,0)</f>
        <v>#VALUE!</v>
      </c>
      <c r="AG128" s="122"/>
      <c r="AH128" s="122"/>
      <c r="AI128" s="122"/>
      <c r="AJ128" s="122"/>
      <c r="AK128" s="122"/>
      <c r="AL128" s="122"/>
      <c r="AM128" s="122"/>
      <c r="AN128" s="122"/>
      <c r="AO128" s="122"/>
      <c r="AP128" s="122"/>
      <c r="AQ128" s="122" t="e">
        <f>IF(AND(DAY(AQ116)&gt;=22,DAY(AQ116)&lt;=28,AQ117="日"),1,0)</f>
        <v>#VALUE!</v>
      </c>
      <c r="AR128" s="122"/>
      <c r="AS128" s="122"/>
      <c r="AT128" s="122"/>
      <c r="AU128" s="122"/>
      <c r="AV128" s="122"/>
      <c r="AW128" s="122"/>
      <c r="AX128" s="122"/>
      <c r="AY128" s="122"/>
      <c r="AZ128" s="122"/>
      <c r="BA128" s="122"/>
      <c r="BB128" s="122"/>
      <c r="BC128" s="122" t="e">
        <f>IF(AND(DAY(BC116)&gt;=22,DAY(BC116)&lt;=28,BC117="日"),1,0)</f>
        <v>#VALUE!</v>
      </c>
      <c r="BD128" s="122"/>
      <c r="BE128" s="122"/>
      <c r="BF128" s="122"/>
      <c r="BG128" s="122"/>
      <c r="BH128" s="122"/>
      <c r="BI128" s="122"/>
      <c r="BJ128" s="122"/>
      <c r="BK128" s="122"/>
      <c r="BL128" s="122"/>
      <c r="BM128" s="122"/>
      <c r="BN128" s="122" t="e">
        <f>IF(AND(DAY(BN116)&gt;=22,DAY(BN116)&lt;=28,BN117="日"),1,0)</f>
        <v>#VALUE!</v>
      </c>
      <c r="BO128" s="116"/>
      <c r="BP128" s="116"/>
      <c r="BU128" s="115">
        <f t="shared" si="76"/>
        <v>0</v>
      </c>
    </row>
    <row r="129" spans="1:74" ht="14.25" hidden="1" customHeight="1">
      <c r="A129" s="116"/>
      <c r="B129" s="122" t="s">
        <v>53</v>
      </c>
      <c r="C129" s="123"/>
      <c r="D129" s="123"/>
      <c r="E129" s="123"/>
      <c r="F129" s="123"/>
      <c r="G129" s="123"/>
      <c r="H129" s="122"/>
      <c r="I129" s="122" t="e">
        <f>IF(AND(DAY(I116)&gt;=22,DAY(I116)&lt;=28,I117="日",OR(I122="休",I122="雨")),1,0)</f>
        <v>#VALUE!</v>
      </c>
      <c r="J129" s="122"/>
      <c r="K129" s="122"/>
      <c r="L129" s="122"/>
      <c r="M129" s="122"/>
      <c r="N129" s="122"/>
      <c r="O129" s="122"/>
      <c r="P129" s="122"/>
      <c r="Q129" s="122"/>
      <c r="R129" s="122"/>
      <c r="S129" s="122"/>
      <c r="T129" s="122" t="e">
        <f>IF(AND(DAY(T116)&gt;=22,DAY(T116)&lt;=28,T117="日",OR(T122="休",T122="雨")),1,0)</f>
        <v>#VALUE!</v>
      </c>
      <c r="U129" s="122"/>
      <c r="V129" s="122"/>
      <c r="W129" s="122"/>
      <c r="X129" s="122"/>
      <c r="Y129" s="122"/>
      <c r="Z129" s="122"/>
      <c r="AA129" s="122"/>
      <c r="AB129" s="122"/>
      <c r="AC129" s="122"/>
      <c r="AD129" s="122"/>
      <c r="AE129" s="122"/>
      <c r="AF129" s="122" t="e">
        <f>IF(AND(DAY(AF116)&gt;=22,DAY(AF116)&lt;=28,AF117="日",OR(AF122="休",AF122="雨")),1,0)</f>
        <v>#VALUE!</v>
      </c>
      <c r="AG129" s="122"/>
      <c r="AH129" s="122"/>
      <c r="AI129" s="122"/>
      <c r="AJ129" s="122"/>
      <c r="AK129" s="122"/>
      <c r="AL129" s="122"/>
      <c r="AM129" s="122"/>
      <c r="AN129" s="122"/>
      <c r="AO129" s="122"/>
      <c r="AP129" s="122"/>
      <c r="AQ129" s="122" t="e">
        <f>IF(AND(DAY(AQ116)&gt;=22,DAY(AQ116)&lt;=28,AQ117="日",OR(AQ122="休",AQ122="雨")),1,0)</f>
        <v>#VALUE!</v>
      </c>
      <c r="AR129" s="122"/>
      <c r="AS129" s="122"/>
      <c r="AT129" s="122"/>
      <c r="AU129" s="122"/>
      <c r="AV129" s="122"/>
      <c r="AW129" s="122"/>
      <c r="AX129" s="122"/>
      <c r="AY129" s="122"/>
      <c r="AZ129" s="122"/>
      <c r="BA129" s="122"/>
      <c r="BB129" s="122"/>
      <c r="BC129" s="122" t="e">
        <f>IF(AND(DAY(BC116)&gt;=22,DAY(BC116)&lt;=28,BC117="日",OR(BC122="休",BC122="雨")),1,0)</f>
        <v>#VALUE!</v>
      </c>
      <c r="BD129" s="122"/>
      <c r="BE129" s="122"/>
      <c r="BF129" s="122"/>
      <c r="BG129" s="122"/>
      <c r="BH129" s="122"/>
      <c r="BI129" s="122"/>
      <c r="BJ129" s="122"/>
      <c r="BK129" s="122"/>
      <c r="BL129" s="122"/>
      <c r="BM129" s="122"/>
      <c r="BN129" s="122" t="e">
        <f>IF(AND(DAY(BN116)&gt;=22,DAY(BN116)&lt;=28,BN117="日",OR(BN122="休",BN122="雨")),1,0)</f>
        <v>#VALUE!</v>
      </c>
      <c r="BO129" s="116"/>
      <c r="BP129" s="116"/>
      <c r="BU129" s="115">
        <f t="shared" si="76"/>
        <v>0</v>
      </c>
    </row>
    <row r="130" spans="1:74" ht="14.25" hidden="1" customHeight="1">
      <c r="A130" s="116"/>
      <c r="B130" s="122" t="s">
        <v>54</v>
      </c>
      <c r="C130" s="123"/>
      <c r="D130" s="123"/>
      <c r="E130" s="123"/>
      <c r="F130" s="123"/>
      <c r="G130" s="123"/>
      <c r="H130" s="122"/>
      <c r="I130" s="122" t="e">
        <f>IF(AND(DAY(I116)&gt;=8,DAY(I116)&lt;=14,I117="日"),1,0)</f>
        <v>#VALUE!</v>
      </c>
      <c r="J130" s="122"/>
      <c r="K130" s="122"/>
      <c r="L130" s="122"/>
      <c r="M130" s="122"/>
      <c r="N130" s="122"/>
      <c r="O130" s="122"/>
      <c r="P130" s="122"/>
      <c r="Q130" s="122"/>
      <c r="R130" s="122"/>
      <c r="S130" s="122"/>
      <c r="T130" s="122" t="e">
        <f>IF(AND(DAY(T116)&gt;=8,DAY(T116)&lt;=14,T117="日"),1,0)</f>
        <v>#VALUE!</v>
      </c>
      <c r="U130" s="122"/>
      <c r="V130" s="122"/>
      <c r="W130" s="122"/>
      <c r="X130" s="122"/>
      <c r="Y130" s="122"/>
      <c r="Z130" s="122"/>
      <c r="AA130" s="122"/>
      <c r="AB130" s="122"/>
      <c r="AC130" s="122"/>
      <c r="AD130" s="122"/>
      <c r="AE130" s="122"/>
      <c r="AF130" s="122" t="e">
        <f>IF(AND(DAY(AF116)&gt;=8,DAY(AF116)&lt;=14,AF117="日"),1,0)</f>
        <v>#VALUE!</v>
      </c>
      <c r="AG130" s="122"/>
      <c r="AH130" s="122"/>
      <c r="AI130" s="122"/>
      <c r="AJ130" s="122"/>
      <c r="AK130" s="122"/>
      <c r="AL130" s="122"/>
      <c r="AM130" s="122"/>
      <c r="AN130" s="122"/>
      <c r="AO130" s="122"/>
      <c r="AP130" s="122"/>
      <c r="AQ130" s="122" t="e">
        <f>IF(AND(DAY(AQ116)&gt;=8,DAY(AQ116)&lt;=14,AQ117="日"),1,0)</f>
        <v>#VALUE!</v>
      </c>
      <c r="AR130" s="122"/>
      <c r="AS130" s="122"/>
      <c r="AT130" s="122"/>
      <c r="AU130" s="122"/>
      <c r="AV130" s="122"/>
      <c r="AW130" s="122"/>
      <c r="AX130" s="122"/>
      <c r="AY130" s="122"/>
      <c r="AZ130" s="122"/>
      <c r="BA130" s="122"/>
      <c r="BB130" s="122"/>
      <c r="BC130" s="122" t="e">
        <f>IF(AND(DAY(BC116)&gt;=8,DAY(BC116)&lt;=14,BC117="日"),1,0)</f>
        <v>#VALUE!</v>
      </c>
      <c r="BD130" s="122"/>
      <c r="BE130" s="122"/>
      <c r="BF130" s="122"/>
      <c r="BG130" s="122"/>
      <c r="BH130" s="122"/>
      <c r="BI130" s="122"/>
      <c r="BJ130" s="122"/>
      <c r="BK130" s="122"/>
      <c r="BL130" s="122"/>
      <c r="BM130" s="122"/>
      <c r="BN130" s="122" t="e">
        <f>IF(AND(DAY(BN116)&gt;=8,DAY(BN116)&lt;=14,BN117="日"),1,0)</f>
        <v>#VALUE!</v>
      </c>
      <c r="BO130" s="116"/>
      <c r="BP130" s="116"/>
      <c r="BU130" s="115">
        <f t="shared" si="76"/>
        <v>0</v>
      </c>
    </row>
    <row r="131" spans="1:74" ht="14.25" hidden="1" customHeight="1">
      <c r="A131" s="116"/>
      <c r="B131" s="122" t="s">
        <v>56</v>
      </c>
      <c r="C131" s="123"/>
      <c r="D131" s="123"/>
      <c r="E131" s="123"/>
      <c r="F131" s="123"/>
      <c r="G131" s="123"/>
      <c r="H131" s="122"/>
      <c r="I131" s="122" t="e">
        <f>IF(AND(DAY(I116)&gt;=8,DAY(I116)&lt;=14,I117="日",OR(I122="休",I122="雨")),1,0)</f>
        <v>#VALUE!</v>
      </c>
      <c r="J131" s="122"/>
      <c r="K131" s="122"/>
      <c r="L131" s="122"/>
      <c r="M131" s="122"/>
      <c r="N131" s="122"/>
      <c r="O131" s="122"/>
      <c r="P131" s="122"/>
      <c r="Q131" s="122"/>
      <c r="R131" s="122"/>
      <c r="S131" s="122"/>
      <c r="T131" s="122" t="e">
        <f>IF(AND(DAY(T116)&gt;=8,DAY(T116)&lt;=14,T117="日",OR(T122="休",T122="雨")),1,0)</f>
        <v>#VALUE!</v>
      </c>
      <c r="U131" s="122"/>
      <c r="V131" s="122"/>
      <c r="W131" s="122"/>
      <c r="X131" s="122"/>
      <c r="Y131" s="122"/>
      <c r="Z131" s="122"/>
      <c r="AA131" s="122"/>
      <c r="AB131" s="122"/>
      <c r="AC131" s="122"/>
      <c r="AD131" s="122"/>
      <c r="AE131" s="122"/>
      <c r="AF131" s="122" t="e">
        <f>IF(AND(DAY(AF116)&gt;=8,DAY(AF116)&lt;=14,AF117="日",OR(AF122="休",AF122="雨")),1,0)</f>
        <v>#VALUE!</v>
      </c>
      <c r="AG131" s="122"/>
      <c r="AH131" s="122"/>
      <c r="AI131" s="122"/>
      <c r="AJ131" s="122"/>
      <c r="AK131" s="122"/>
      <c r="AL131" s="122"/>
      <c r="AM131" s="122"/>
      <c r="AN131" s="122"/>
      <c r="AO131" s="122"/>
      <c r="AP131" s="122"/>
      <c r="AQ131" s="122" t="e">
        <f>IF(AND(DAY(AQ116)&gt;=8,DAY(AQ116)&lt;=14,AQ117="日",OR(AQ122="休",AQ122="雨")),1,0)</f>
        <v>#VALUE!</v>
      </c>
      <c r="AR131" s="122"/>
      <c r="AS131" s="122"/>
      <c r="AT131" s="122"/>
      <c r="AU131" s="122"/>
      <c r="AV131" s="122"/>
      <c r="AW131" s="122"/>
      <c r="AX131" s="122"/>
      <c r="AY131" s="122"/>
      <c r="AZ131" s="122"/>
      <c r="BA131" s="122"/>
      <c r="BB131" s="122"/>
      <c r="BC131" s="122" t="e">
        <f>IF(AND(DAY(BC116)&gt;=8,DAY(BC116)&lt;=14,BC117="日",OR(BC122="休",BC122="雨")),1,0)</f>
        <v>#VALUE!</v>
      </c>
      <c r="BD131" s="122"/>
      <c r="BE131" s="122"/>
      <c r="BF131" s="122"/>
      <c r="BG131" s="122"/>
      <c r="BH131" s="122"/>
      <c r="BI131" s="122"/>
      <c r="BJ131" s="122"/>
      <c r="BK131" s="122"/>
      <c r="BL131" s="122"/>
      <c r="BM131" s="122"/>
      <c r="BN131" s="122" t="e">
        <f>IF(AND(DAY(BN116)&gt;=8,DAY(BN116)&lt;=14,BN117="日",OR(BN122="休",BN122="雨")),1,0)</f>
        <v>#VALUE!</v>
      </c>
      <c r="BO131" s="116"/>
      <c r="BP131" s="116"/>
      <c r="BU131" s="115">
        <f t="shared" si="76"/>
        <v>0</v>
      </c>
    </row>
    <row r="132" spans="1:74" ht="14.25" customHeight="1">
      <c r="A132" s="116"/>
      <c r="B132" s="123"/>
      <c r="C132" s="123"/>
      <c r="D132" s="123"/>
      <c r="E132" s="123"/>
      <c r="F132" s="123"/>
      <c r="G132" s="123"/>
      <c r="H132" s="123"/>
      <c r="I132" s="123"/>
      <c r="J132" s="116"/>
      <c r="K132" s="116"/>
      <c r="L132" s="116"/>
      <c r="M132" s="123"/>
      <c r="N132" s="123"/>
      <c r="O132" s="123"/>
      <c r="P132" s="123"/>
      <c r="Q132" s="123"/>
      <c r="R132" s="123"/>
      <c r="S132" s="123"/>
      <c r="T132" s="123"/>
      <c r="U132" s="116"/>
      <c r="V132" s="116"/>
      <c r="Y132" s="123"/>
      <c r="Z132" s="123"/>
      <c r="AA132" s="123"/>
      <c r="AB132" s="123"/>
      <c r="AC132" s="123"/>
      <c r="AD132" s="123"/>
      <c r="AE132" s="123"/>
      <c r="AF132" s="123"/>
      <c r="AG132" s="116"/>
      <c r="AH132" s="116"/>
      <c r="AJ132" s="123"/>
      <c r="AK132" s="123"/>
      <c r="AL132" s="123"/>
      <c r="AM132" s="123"/>
      <c r="AN132" s="123"/>
      <c r="AO132" s="123"/>
      <c r="AP132" s="123"/>
      <c r="AQ132" s="123"/>
      <c r="AR132" s="116"/>
      <c r="AS132" s="116"/>
      <c r="AV132" s="123"/>
      <c r="AW132" s="123"/>
      <c r="AX132" s="123"/>
      <c r="AY132" s="123"/>
      <c r="AZ132" s="123"/>
      <c r="BA132" s="123"/>
      <c r="BB132" s="123"/>
      <c r="BC132" s="123"/>
      <c r="BD132" s="116"/>
      <c r="BE132" s="116"/>
      <c r="BG132" s="123"/>
      <c r="BH132" s="123"/>
      <c r="BI132" s="123"/>
      <c r="BJ132" s="123"/>
      <c r="BK132" s="123"/>
      <c r="BL132" s="123"/>
      <c r="BM132" s="123"/>
      <c r="BN132" s="123"/>
      <c r="BO132" s="116"/>
      <c r="BP132" s="116"/>
    </row>
    <row r="133" spans="1:74" ht="14.25" customHeight="1">
      <c r="A133" s="116"/>
      <c r="B133" s="116"/>
      <c r="C133" s="116"/>
      <c r="D133" s="116"/>
      <c r="E133" s="116"/>
      <c r="F133" s="116"/>
      <c r="G133" s="116"/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</row>
    <row r="134" spans="1:74" ht="14.25" hidden="1" customHeight="1">
      <c r="A134" s="116"/>
      <c r="B134" s="116"/>
      <c r="C134" s="124">
        <f>YEAR(I114+1)</f>
        <v>1900</v>
      </c>
      <c r="D134" s="124">
        <f>MONTH(I114+1)</f>
        <v>2</v>
      </c>
      <c r="E134" s="124">
        <f>DAY(I114+1)</f>
        <v>6</v>
      </c>
      <c r="F134" s="124"/>
      <c r="G134" s="124"/>
      <c r="H134" s="124"/>
      <c r="I134" s="124"/>
      <c r="J134" s="116"/>
      <c r="K134" s="116"/>
      <c r="L134" s="116"/>
      <c r="M134" s="116"/>
      <c r="N134" s="124">
        <f>YEAR(T114+1)</f>
        <v>1900</v>
      </c>
      <c r="O134" s="124">
        <f>MONTH(T114+1)</f>
        <v>4</v>
      </c>
      <c r="P134" s="124">
        <f>DAY(T114+1)</f>
        <v>2</v>
      </c>
      <c r="Q134" s="124"/>
      <c r="R134" s="124"/>
      <c r="S134" s="124"/>
      <c r="T134" s="124"/>
      <c r="U134" s="116"/>
      <c r="V134" s="116"/>
      <c r="Y134" s="116"/>
      <c r="Z134" s="124">
        <f>YEAR(AF114+1)</f>
        <v>1900</v>
      </c>
      <c r="AA134" s="124">
        <f>MONTH(AF114+1)</f>
        <v>5</v>
      </c>
      <c r="AB134" s="124">
        <f>DAY(AF114+1)</f>
        <v>28</v>
      </c>
      <c r="AC134" s="124"/>
      <c r="AD134" s="124"/>
      <c r="AE134" s="124"/>
      <c r="AF134" s="124"/>
      <c r="AG134" s="116"/>
      <c r="AH134" s="116"/>
      <c r="AJ134" s="116"/>
      <c r="AK134" s="124">
        <f>YEAR(AQ114+1)</f>
        <v>1900</v>
      </c>
      <c r="AL134" s="124">
        <f>MONTH(AQ114+1)</f>
        <v>7</v>
      </c>
      <c r="AM134" s="124">
        <f>DAY(AQ114+1)</f>
        <v>23</v>
      </c>
      <c r="AN134" s="124"/>
      <c r="AO134" s="124"/>
      <c r="AP134" s="124"/>
      <c r="AQ134" s="124"/>
      <c r="AR134" s="116"/>
      <c r="AS134" s="116"/>
      <c r="AV134" s="116"/>
      <c r="AW134" s="124">
        <f>YEAR(BC114+1)</f>
        <v>1900</v>
      </c>
      <c r="AX134" s="124">
        <f>MONTH(BC114+1)</f>
        <v>9</v>
      </c>
      <c r="AY134" s="124">
        <f>DAY(BC114+1)</f>
        <v>17</v>
      </c>
      <c r="AZ134" s="124"/>
      <c r="BA134" s="124"/>
      <c r="BB134" s="124"/>
      <c r="BC134" s="124"/>
      <c r="BD134" s="116"/>
      <c r="BE134" s="116"/>
      <c r="BG134" s="116"/>
      <c r="BH134" s="124">
        <f>YEAR(BN114+1)</f>
        <v>1900</v>
      </c>
      <c r="BI134" s="124">
        <f>MONTH(BN114+1)</f>
        <v>11</v>
      </c>
      <c r="BJ134" s="124">
        <f>DAY(BN114+1)</f>
        <v>12</v>
      </c>
      <c r="BK134" s="124"/>
      <c r="BL134" s="124"/>
      <c r="BM134" s="124"/>
      <c r="BN134" s="124"/>
      <c r="BO134" s="116"/>
      <c r="BP134" s="116"/>
    </row>
    <row r="135" spans="1:74" ht="14.25" hidden="1" customHeight="1">
      <c r="A135" s="116"/>
      <c r="B135" s="116"/>
      <c r="C135" s="125">
        <f>I114+1</f>
        <v>37</v>
      </c>
      <c r="D135" s="125">
        <f t="shared" ref="D135:I135" si="77">C135+1</f>
        <v>38</v>
      </c>
      <c r="E135" s="125">
        <f t="shared" si="77"/>
        <v>39</v>
      </c>
      <c r="F135" s="125">
        <f t="shared" si="77"/>
        <v>40</v>
      </c>
      <c r="G135" s="125">
        <f t="shared" si="77"/>
        <v>41</v>
      </c>
      <c r="H135" s="125">
        <f t="shared" si="77"/>
        <v>42</v>
      </c>
      <c r="I135" s="125">
        <f t="shared" si="77"/>
        <v>43</v>
      </c>
      <c r="J135" s="116"/>
      <c r="K135" s="116"/>
      <c r="L135" s="116"/>
      <c r="M135" s="116"/>
      <c r="N135" s="125">
        <f>T114+1</f>
        <v>93</v>
      </c>
      <c r="O135" s="125">
        <f t="shared" ref="O135:T135" si="78">N135+1</f>
        <v>94</v>
      </c>
      <c r="P135" s="125">
        <f t="shared" si="78"/>
        <v>95</v>
      </c>
      <c r="Q135" s="125">
        <f t="shared" si="78"/>
        <v>96</v>
      </c>
      <c r="R135" s="125">
        <f t="shared" si="78"/>
        <v>97</v>
      </c>
      <c r="S135" s="125">
        <f t="shared" si="78"/>
        <v>98</v>
      </c>
      <c r="T135" s="125">
        <f t="shared" si="78"/>
        <v>99</v>
      </c>
      <c r="U135" s="116"/>
      <c r="V135" s="116"/>
      <c r="Y135" s="116"/>
      <c r="Z135" s="125">
        <f>AF114+1</f>
        <v>149</v>
      </c>
      <c r="AA135" s="125">
        <f t="shared" ref="AA135:AF135" si="79">Z135+1</f>
        <v>150</v>
      </c>
      <c r="AB135" s="125">
        <f t="shared" si="79"/>
        <v>151</v>
      </c>
      <c r="AC135" s="125">
        <f t="shared" si="79"/>
        <v>152</v>
      </c>
      <c r="AD135" s="125">
        <f t="shared" si="79"/>
        <v>153</v>
      </c>
      <c r="AE135" s="125">
        <f t="shared" si="79"/>
        <v>154</v>
      </c>
      <c r="AF135" s="125">
        <f t="shared" si="79"/>
        <v>155</v>
      </c>
      <c r="AG135" s="116"/>
      <c r="AH135" s="116"/>
      <c r="AJ135" s="116"/>
      <c r="AK135" s="125">
        <f>AQ114+1</f>
        <v>205</v>
      </c>
      <c r="AL135" s="125">
        <f t="shared" ref="AL135:AQ135" si="80">AK135+1</f>
        <v>206</v>
      </c>
      <c r="AM135" s="125">
        <f t="shared" si="80"/>
        <v>207</v>
      </c>
      <c r="AN135" s="125">
        <f t="shared" si="80"/>
        <v>208</v>
      </c>
      <c r="AO135" s="125">
        <f t="shared" si="80"/>
        <v>209</v>
      </c>
      <c r="AP135" s="125">
        <f t="shared" si="80"/>
        <v>210</v>
      </c>
      <c r="AQ135" s="125">
        <f t="shared" si="80"/>
        <v>211</v>
      </c>
      <c r="AR135" s="116"/>
      <c r="AS135" s="116"/>
      <c r="AV135" s="116"/>
      <c r="AW135" s="125">
        <f>BC114+1</f>
        <v>261</v>
      </c>
      <c r="AX135" s="125">
        <f t="shared" ref="AX135:BC135" si="81">AW135+1</f>
        <v>262</v>
      </c>
      <c r="AY135" s="125">
        <f t="shared" si="81"/>
        <v>263</v>
      </c>
      <c r="AZ135" s="125">
        <f t="shared" si="81"/>
        <v>264</v>
      </c>
      <c r="BA135" s="125">
        <f t="shared" si="81"/>
        <v>265</v>
      </c>
      <c r="BB135" s="125">
        <f t="shared" si="81"/>
        <v>266</v>
      </c>
      <c r="BC135" s="125">
        <f t="shared" si="81"/>
        <v>267</v>
      </c>
      <c r="BD135" s="116"/>
      <c r="BE135" s="116"/>
      <c r="BG135" s="116"/>
      <c r="BH135" s="125">
        <f>BN114+1</f>
        <v>317</v>
      </c>
      <c r="BI135" s="125">
        <f t="shared" ref="BI135:BN135" si="82">BH135+1</f>
        <v>318</v>
      </c>
      <c r="BJ135" s="125">
        <f t="shared" si="82"/>
        <v>319</v>
      </c>
      <c r="BK135" s="125">
        <f t="shared" si="82"/>
        <v>320</v>
      </c>
      <c r="BL135" s="125">
        <f t="shared" si="82"/>
        <v>321</v>
      </c>
      <c r="BM135" s="125">
        <f t="shared" si="82"/>
        <v>322</v>
      </c>
      <c r="BN135" s="125">
        <f t="shared" si="82"/>
        <v>323</v>
      </c>
      <c r="BO135" s="116"/>
      <c r="BP135" s="116"/>
    </row>
    <row r="136" spans="1:74" ht="14.25" customHeight="1">
      <c r="A136" s="116"/>
      <c r="B136" s="119" t="s">
        <v>1</v>
      </c>
      <c r="C136" s="126">
        <f>DATE($C134,$D134,1)</f>
        <v>32</v>
      </c>
      <c r="D136" s="136"/>
      <c r="E136" s="136"/>
      <c r="F136" s="136"/>
      <c r="G136" s="136"/>
      <c r="H136" s="136"/>
      <c r="I136" s="136"/>
      <c r="J136" s="136"/>
      <c r="K136" s="155"/>
      <c r="L136" s="116"/>
      <c r="M136" s="119" t="s">
        <v>1</v>
      </c>
      <c r="N136" s="126">
        <f>DATE($N134,$O134,1)</f>
        <v>92</v>
      </c>
      <c r="O136" s="136"/>
      <c r="P136" s="136"/>
      <c r="Q136" s="136"/>
      <c r="R136" s="136"/>
      <c r="S136" s="136"/>
      <c r="T136" s="136"/>
      <c r="U136" s="136"/>
      <c r="V136" s="155"/>
      <c r="Y136" s="119" t="s">
        <v>1</v>
      </c>
      <c r="Z136" s="126">
        <f>DATE($Z134,$AA134,1)</f>
        <v>122</v>
      </c>
      <c r="AA136" s="136"/>
      <c r="AB136" s="136"/>
      <c r="AC136" s="136"/>
      <c r="AD136" s="136"/>
      <c r="AE136" s="136"/>
      <c r="AF136" s="136"/>
      <c r="AG136" s="136"/>
      <c r="AH136" s="155"/>
      <c r="AJ136" s="119" t="s">
        <v>1</v>
      </c>
      <c r="AK136" s="126">
        <f>DATE($AK134,$AL134,1)</f>
        <v>183</v>
      </c>
      <c r="AL136" s="136"/>
      <c r="AM136" s="136"/>
      <c r="AN136" s="136"/>
      <c r="AO136" s="136"/>
      <c r="AP136" s="136"/>
      <c r="AQ136" s="136"/>
      <c r="AR136" s="136"/>
      <c r="AS136" s="155"/>
      <c r="AV136" s="119" t="s">
        <v>1</v>
      </c>
      <c r="AW136" s="126">
        <f>DATE($AW134,$AX134,1)</f>
        <v>245</v>
      </c>
      <c r="AX136" s="136"/>
      <c r="AY136" s="136"/>
      <c r="AZ136" s="136"/>
      <c r="BA136" s="136"/>
      <c r="BB136" s="136"/>
      <c r="BC136" s="136"/>
      <c r="BD136" s="136"/>
      <c r="BE136" s="155"/>
      <c r="BG136" s="119" t="s">
        <v>1</v>
      </c>
      <c r="BH136" s="126">
        <f>DATE($BH134,$BI134,1)</f>
        <v>306</v>
      </c>
      <c r="BI136" s="136"/>
      <c r="BJ136" s="136"/>
      <c r="BK136" s="136"/>
      <c r="BL136" s="136"/>
      <c r="BM136" s="136"/>
      <c r="BN136" s="136"/>
      <c r="BO136" s="136"/>
      <c r="BP136" s="155"/>
    </row>
    <row r="137" spans="1:74" ht="14.25" customHeight="1">
      <c r="A137" s="116"/>
      <c r="B137" s="120" t="s">
        <v>49</v>
      </c>
      <c r="C137" s="127" t="str">
        <f>IF(I114&lt;$G$5,I116+1,"")</f>
        <v/>
      </c>
      <c r="D137" s="137" t="str">
        <f t="shared" ref="D137:I137" si="83">IF(C135&lt;$G$5,C137+1,"")</f>
        <v/>
      </c>
      <c r="E137" s="137" t="str">
        <f t="shared" si="83"/>
        <v/>
      </c>
      <c r="F137" s="137" t="str">
        <f t="shared" si="83"/>
        <v/>
      </c>
      <c r="G137" s="137" t="str">
        <f t="shared" si="83"/>
        <v/>
      </c>
      <c r="H137" s="137" t="str">
        <f t="shared" si="83"/>
        <v/>
      </c>
      <c r="I137" s="137" t="str">
        <f t="shared" si="83"/>
        <v/>
      </c>
      <c r="J137" s="150" t="s">
        <v>25</v>
      </c>
      <c r="K137" s="156">
        <f>COUNTIFS(C138:I138,"土",C139:I139,"")+COUNTIFS(C138:I138,"日",C139:I139,"")</f>
        <v>0</v>
      </c>
      <c r="L137" s="116"/>
      <c r="M137" s="120" t="s">
        <v>49</v>
      </c>
      <c r="N137" s="127" t="str">
        <f>IF(T114&lt;$G$5,T116+1,"")</f>
        <v/>
      </c>
      <c r="O137" s="137" t="str">
        <f t="shared" ref="O137:T137" si="84">IF(N135&lt;$G$5,N137+1,"")</f>
        <v/>
      </c>
      <c r="P137" s="137" t="str">
        <f t="shared" si="84"/>
        <v/>
      </c>
      <c r="Q137" s="137" t="str">
        <f t="shared" si="84"/>
        <v/>
      </c>
      <c r="R137" s="137" t="str">
        <f t="shared" si="84"/>
        <v/>
      </c>
      <c r="S137" s="137" t="str">
        <f t="shared" si="84"/>
        <v/>
      </c>
      <c r="T137" s="137" t="str">
        <f t="shared" si="84"/>
        <v/>
      </c>
      <c r="U137" s="150" t="s">
        <v>25</v>
      </c>
      <c r="V137" s="156">
        <f>COUNTIFS(N138:T138,"土",N139:T139,"")+COUNTIFS(N138:T138,"日",N139:T139,"")</f>
        <v>0</v>
      </c>
      <c r="Y137" s="120" t="s">
        <v>49</v>
      </c>
      <c r="Z137" s="127" t="str">
        <f>IF(AF114&lt;$G$5,AF116+1,"")</f>
        <v/>
      </c>
      <c r="AA137" s="137" t="str">
        <f t="shared" ref="AA137:AF137" si="85">IF(Z135&lt;$G$5,Z137+1,"")</f>
        <v/>
      </c>
      <c r="AB137" s="137" t="str">
        <f t="shared" si="85"/>
        <v/>
      </c>
      <c r="AC137" s="137" t="str">
        <f t="shared" si="85"/>
        <v/>
      </c>
      <c r="AD137" s="137" t="str">
        <f t="shared" si="85"/>
        <v/>
      </c>
      <c r="AE137" s="137" t="str">
        <f t="shared" si="85"/>
        <v/>
      </c>
      <c r="AF137" s="137" t="str">
        <f t="shared" si="85"/>
        <v/>
      </c>
      <c r="AG137" s="150" t="s">
        <v>25</v>
      </c>
      <c r="AH137" s="156">
        <f>COUNTIFS(Z138:AF138,"土",Z139:AF139,"")+COUNTIFS(Z138:AF138,"日",Z139:AF139,"")</f>
        <v>0</v>
      </c>
      <c r="AJ137" s="120" t="s">
        <v>49</v>
      </c>
      <c r="AK137" s="127" t="str">
        <f>IF(AQ114&lt;$G$5,AQ116+1,"")</f>
        <v/>
      </c>
      <c r="AL137" s="137" t="str">
        <f t="shared" ref="AL137:AQ137" si="86">IF(AK135&lt;$G$5,AK137+1,"")</f>
        <v/>
      </c>
      <c r="AM137" s="137" t="str">
        <f t="shared" si="86"/>
        <v/>
      </c>
      <c r="AN137" s="137" t="str">
        <f t="shared" si="86"/>
        <v/>
      </c>
      <c r="AO137" s="137" t="str">
        <f t="shared" si="86"/>
        <v/>
      </c>
      <c r="AP137" s="137" t="str">
        <f t="shared" si="86"/>
        <v/>
      </c>
      <c r="AQ137" s="137" t="str">
        <f t="shared" si="86"/>
        <v/>
      </c>
      <c r="AR137" s="150" t="s">
        <v>25</v>
      </c>
      <c r="AS137" s="156">
        <f>COUNTIFS(AK138:AQ138,"土",AK139:AQ139,"")+COUNTIFS(AK138:AQ138,"日",AK139:AQ139,"")</f>
        <v>0</v>
      </c>
      <c r="AV137" s="120" t="s">
        <v>49</v>
      </c>
      <c r="AW137" s="127" t="str">
        <f>IF(BC114&lt;$G$5,BC116+1,"")</f>
        <v/>
      </c>
      <c r="AX137" s="137" t="str">
        <f t="shared" ref="AX137:BC137" si="87">IF(AW135&lt;$G$5,AW137+1,"")</f>
        <v/>
      </c>
      <c r="AY137" s="137" t="str">
        <f t="shared" si="87"/>
        <v/>
      </c>
      <c r="AZ137" s="137" t="str">
        <f t="shared" si="87"/>
        <v/>
      </c>
      <c r="BA137" s="137" t="str">
        <f t="shared" si="87"/>
        <v/>
      </c>
      <c r="BB137" s="137" t="str">
        <f t="shared" si="87"/>
        <v/>
      </c>
      <c r="BC137" s="137" t="str">
        <f t="shared" si="87"/>
        <v/>
      </c>
      <c r="BD137" s="150" t="s">
        <v>25</v>
      </c>
      <c r="BE137" s="156">
        <f>COUNTIFS(AW138:BC138,"土",AW139:BC139,"")+COUNTIFS(AW138:BC138,"日",AW139:BC139,"")</f>
        <v>0</v>
      </c>
      <c r="BG137" s="120" t="s">
        <v>49</v>
      </c>
      <c r="BH137" s="127" t="str">
        <f>IF(BN114&lt;$G$5,BN116+1,"")</f>
        <v/>
      </c>
      <c r="BI137" s="137" t="str">
        <f t="shared" ref="BI137:BN137" si="88">IF(BH135&lt;$G$5,BH137+1,"")</f>
        <v/>
      </c>
      <c r="BJ137" s="137" t="str">
        <f t="shared" si="88"/>
        <v/>
      </c>
      <c r="BK137" s="137" t="str">
        <f t="shared" si="88"/>
        <v/>
      </c>
      <c r="BL137" s="137" t="str">
        <f t="shared" si="88"/>
        <v/>
      </c>
      <c r="BM137" s="137" t="str">
        <f t="shared" si="88"/>
        <v/>
      </c>
      <c r="BN137" s="137" t="str">
        <f t="shared" si="88"/>
        <v/>
      </c>
      <c r="BO137" s="150" t="s">
        <v>25</v>
      </c>
      <c r="BP137" s="156">
        <f>COUNTIFS(BH138:BN138,"土",BH139:BN139,"")+COUNTIFS(BH138:BN138,"日",BH139:BN139,"")</f>
        <v>0</v>
      </c>
    </row>
    <row r="138" spans="1:74" ht="14.25" customHeight="1">
      <c r="A138" s="116"/>
      <c r="B138" s="120" t="s">
        <v>26</v>
      </c>
      <c r="C138" s="128" t="str">
        <f>IF(C137="","","月")</f>
        <v/>
      </c>
      <c r="D138" s="128" t="str">
        <f>IF(D137="","","火")</f>
        <v/>
      </c>
      <c r="E138" s="128" t="str">
        <f>IF(E137="","","水")</f>
        <v/>
      </c>
      <c r="F138" s="128" t="str">
        <f>IF(F137="","","木")</f>
        <v/>
      </c>
      <c r="G138" s="128" t="str">
        <f>IF(G137="","","金")</f>
        <v/>
      </c>
      <c r="H138" s="128" t="str">
        <f>IF(H137="","","土")</f>
        <v/>
      </c>
      <c r="I138" s="128" t="str">
        <f>IF(I137="","","日")</f>
        <v/>
      </c>
      <c r="J138" s="151" t="s">
        <v>50</v>
      </c>
      <c r="K138" s="157">
        <f>COUNTIF(C139:I139,"夏休")+COUNTIF(C139:I139,"冬休")+COUNTIF(C139:I139,"中止")+COUNTIF(C139:I139,"制作中")</f>
        <v>0</v>
      </c>
      <c r="L138" s="116"/>
      <c r="M138" s="120" t="s">
        <v>26</v>
      </c>
      <c r="N138" s="128" t="str">
        <f>IF(N137="","","月")</f>
        <v/>
      </c>
      <c r="O138" s="128" t="str">
        <f>IF(O137="","","火")</f>
        <v/>
      </c>
      <c r="P138" s="128" t="str">
        <f>IF(P137="","","水")</f>
        <v/>
      </c>
      <c r="Q138" s="128" t="str">
        <f>IF(Q137="","","木")</f>
        <v/>
      </c>
      <c r="R138" s="128" t="str">
        <f>IF(R137="","","金")</f>
        <v/>
      </c>
      <c r="S138" s="128" t="str">
        <f>IF(S137="","","土")</f>
        <v/>
      </c>
      <c r="T138" s="128" t="str">
        <f>IF(T137="","","日")</f>
        <v/>
      </c>
      <c r="U138" s="151" t="s">
        <v>50</v>
      </c>
      <c r="V138" s="157">
        <f>COUNTIF(N139:T139,"夏休")+COUNTIF(N139:T139,"冬休")+COUNTIF(N139:T139,"中止")+COUNTIF(N139:T139,"制作中")</f>
        <v>0</v>
      </c>
      <c r="Y138" s="120" t="s">
        <v>26</v>
      </c>
      <c r="Z138" s="128" t="str">
        <f>IF(Z137="","","月")</f>
        <v/>
      </c>
      <c r="AA138" s="128" t="str">
        <f>IF(AA137="","","火")</f>
        <v/>
      </c>
      <c r="AB138" s="128" t="str">
        <f>IF(AB137="","","水")</f>
        <v/>
      </c>
      <c r="AC138" s="128" t="str">
        <f>IF(AC137="","","木")</f>
        <v/>
      </c>
      <c r="AD138" s="128" t="str">
        <f>IF(AD137="","","金")</f>
        <v/>
      </c>
      <c r="AE138" s="128" t="str">
        <f>IF(AE137="","","土")</f>
        <v/>
      </c>
      <c r="AF138" s="128" t="str">
        <f>IF(AF137="","","日")</f>
        <v/>
      </c>
      <c r="AG138" s="151" t="s">
        <v>50</v>
      </c>
      <c r="AH138" s="157">
        <f>COUNTIF(Z139:AF139,"夏休")+COUNTIF(Z139:AF139,"冬休")+COUNTIF(Z139:AF139,"中止")+COUNTIF(Z139:AF139,"制作中")</f>
        <v>0</v>
      </c>
      <c r="AJ138" s="120" t="s">
        <v>26</v>
      </c>
      <c r="AK138" s="128" t="str">
        <f>IF(AK137="","","月")</f>
        <v/>
      </c>
      <c r="AL138" s="128" t="str">
        <f>IF(AL137="","","火")</f>
        <v/>
      </c>
      <c r="AM138" s="128" t="str">
        <f>IF(AM137="","","水")</f>
        <v/>
      </c>
      <c r="AN138" s="128" t="str">
        <f>IF(AN137="","","木")</f>
        <v/>
      </c>
      <c r="AO138" s="128" t="str">
        <f>IF(AO137="","","金")</f>
        <v/>
      </c>
      <c r="AP138" s="128" t="str">
        <f>IF(AP137="","","土")</f>
        <v/>
      </c>
      <c r="AQ138" s="128" t="str">
        <f>IF(AQ137="","","日")</f>
        <v/>
      </c>
      <c r="AR138" s="151" t="s">
        <v>50</v>
      </c>
      <c r="AS138" s="157">
        <f>COUNTIF(AK139:AQ139,"夏休")+COUNTIF(AK139:AQ139,"冬休")+COUNTIF(AK139:AQ139,"中止")+COUNTIF(AK139:AQ139,"制作中")</f>
        <v>0</v>
      </c>
      <c r="AV138" s="120" t="s">
        <v>26</v>
      </c>
      <c r="AW138" s="128" t="str">
        <f>IF(AW137="","","月")</f>
        <v/>
      </c>
      <c r="AX138" s="128" t="str">
        <f>IF(AX137="","","火")</f>
        <v/>
      </c>
      <c r="AY138" s="128" t="str">
        <f>IF(AY137="","","水")</f>
        <v/>
      </c>
      <c r="AZ138" s="128" t="str">
        <f>IF(AZ137="","","木")</f>
        <v/>
      </c>
      <c r="BA138" s="128" t="str">
        <f>IF(BA137="","","金")</f>
        <v/>
      </c>
      <c r="BB138" s="128" t="str">
        <f>IF(BB137="","","土")</f>
        <v/>
      </c>
      <c r="BC138" s="128" t="str">
        <f>IF(BC137="","","日")</f>
        <v/>
      </c>
      <c r="BD138" s="151" t="s">
        <v>50</v>
      </c>
      <c r="BE138" s="157">
        <f>COUNTIF(AW139:BC139,"夏休")+COUNTIF(AW139:BC139,"冬休")+COUNTIF(AW139:BC139,"中止")+COUNTIF(AW139:BC139,"制作中")</f>
        <v>0</v>
      </c>
      <c r="BG138" s="120" t="s">
        <v>26</v>
      </c>
      <c r="BH138" s="128" t="str">
        <f>IF(BH137="","","月")</f>
        <v/>
      </c>
      <c r="BI138" s="128" t="str">
        <f>IF(BI137="","","火")</f>
        <v/>
      </c>
      <c r="BJ138" s="128" t="str">
        <f>IF(BJ137="","","水")</f>
        <v/>
      </c>
      <c r="BK138" s="128" t="str">
        <f>IF(BK137="","","木")</f>
        <v/>
      </c>
      <c r="BL138" s="128" t="str">
        <f>IF(BL137="","","金")</f>
        <v/>
      </c>
      <c r="BM138" s="128" t="str">
        <f>IF(BM137="","","土")</f>
        <v/>
      </c>
      <c r="BN138" s="128" t="str">
        <f>IF(BN137="","","日")</f>
        <v/>
      </c>
      <c r="BO138" s="151" t="s">
        <v>50</v>
      </c>
      <c r="BP138" s="157">
        <f>COUNTIF(BH139:BN139,"夏休")+COUNTIF(BH139:BN139,"冬休")+COUNTIF(BH139:BN139,"中止")+COUNTIF(BH139:BN139,"制作中")</f>
        <v>0</v>
      </c>
    </row>
    <row r="139" spans="1:74" ht="14.25" customHeight="1">
      <c r="A139" s="116"/>
      <c r="B139" s="120" t="s">
        <v>50</v>
      </c>
      <c r="C139" s="129"/>
      <c r="D139" s="138"/>
      <c r="E139" s="138"/>
      <c r="F139" s="138"/>
      <c r="G139" s="138"/>
      <c r="H139" s="138"/>
      <c r="I139" s="146"/>
      <c r="J139" s="151" t="s">
        <v>4</v>
      </c>
      <c r="K139" s="157">
        <f>COUNT(C137:I137)-K138</f>
        <v>0</v>
      </c>
      <c r="L139" s="116"/>
      <c r="M139" s="120" t="s">
        <v>50</v>
      </c>
      <c r="N139" s="129"/>
      <c r="O139" s="138"/>
      <c r="P139" s="138"/>
      <c r="Q139" s="138"/>
      <c r="R139" s="138"/>
      <c r="S139" s="138"/>
      <c r="T139" s="146"/>
      <c r="U139" s="151" t="s">
        <v>4</v>
      </c>
      <c r="V139" s="157">
        <f>COUNT(N137:T137)-V138</f>
        <v>0</v>
      </c>
      <c r="Y139" s="120" t="s">
        <v>50</v>
      </c>
      <c r="Z139" s="129"/>
      <c r="AA139" s="138"/>
      <c r="AB139" s="138"/>
      <c r="AC139" s="138"/>
      <c r="AD139" s="138"/>
      <c r="AE139" s="138"/>
      <c r="AF139" s="146"/>
      <c r="AG139" s="151" t="s">
        <v>4</v>
      </c>
      <c r="AH139" s="157">
        <f>COUNT(Z137:AF137)-AH138</f>
        <v>0</v>
      </c>
      <c r="AJ139" s="120" t="s">
        <v>50</v>
      </c>
      <c r="AK139" s="129"/>
      <c r="AL139" s="138"/>
      <c r="AM139" s="138"/>
      <c r="AN139" s="138"/>
      <c r="AO139" s="138"/>
      <c r="AP139" s="138"/>
      <c r="AQ139" s="146"/>
      <c r="AR139" s="151" t="s">
        <v>4</v>
      </c>
      <c r="AS139" s="157">
        <f>COUNT(AK137:AQ137)-AS138</f>
        <v>0</v>
      </c>
      <c r="AV139" s="120" t="s">
        <v>50</v>
      </c>
      <c r="AW139" s="129"/>
      <c r="AX139" s="138"/>
      <c r="AY139" s="138"/>
      <c r="AZ139" s="138"/>
      <c r="BA139" s="138"/>
      <c r="BB139" s="138"/>
      <c r="BC139" s="146"/>
      <c r="BD139" s="151" t="s">
        <v>4</v>
      </c>
      <c r="BE139" s="157">
        <f>COUNT(AW137:BC137)-BE138</f>
        <v>0</v>
      </c>
      <c r="BG139" s="120" t="s">
        <v>50</v>
      </c>
      <c r="BH139" s="129"/>
      <c r="BI139" s="138"/>
      <c r="BJ139" s="138"/>
      <c r="BK139" s="138"/>
      <c r="BL139" s="138"/>
      <c r="BM139" s="138"/>
      <c r="BN139" s="146"/>
      <c r="BO139" s="151" t="s">
        <v>4</v>
      </c>
      <c r="BP139" s="157">
        <f>COUNT(BH137:BN137)-BP138</f>
        <v>0</v>
      </c>
    </row>
    <row r="140" spans="1:74" ht="14.25" customHeight="1">
      <c r="A140" s="116"/>
      <c r="B140" s="120"/>
      <c r="C140" s="130"/>
      <c r="D140" s="139"/>
      <c r="E140" s="139"/>
      <c r="F140" s="139"/>
      <c r="G140" s="139"/>
      <c r="H140" s="139"/>
      <c r="I140" s="147"/>
      <c r="J140" s="151" t="s">
        <v>29</v>
      </c>
      <c r="K140" s="157">
        <f>COUNTIF(C141:I142,"休")</f>
        <v>0</v>
      </c>
      <c r="L140" s="116"/>
      <c r="M140" s="120"/>
      <c r="N140" s="130"/>
      <c r="O140" s="139"/>
      <c r="P140" s="139"/>
      <c r="Q140" s="139"/>
      <c r="R140" s="139"/>
      <c r="S140" s="139"/>
      <c r="T140" s="147"/>
      <c r="U140" s="151" t="s">
        <v>29</v>
      </c>
      <c r="V140" s="157">
        <f>COUNTIF(N141:T142,"休")</f>
        <v>0</v>
      </c>
      <c r="Y140" s="120"/>
      <c r="Z140" s="130"/>
      <c r="AA140" s="139"/>
      <c r="AB140" s="139"/>
      <c r="AC140" s="139"/>
      <c r="AD140" s="139"/>
      <c r="AE140" s="139"/>
      <c r="AF140" s="147"/>
      <c r="AG140" s="151" t="s">
        <v>29</v>
      </c>
      <c r="AH140" s="157">
        <f>COUNTIF(Z141:AF142,"休")</f>
        <v>0</v>
      </c>
      <c r="AJ140" s="120"/>
      <c r="AK140" s="130"/>
      <c r="AL140" s="139"/>
      <c r="AM140" s="139"/>
      <c r="AN140" s="139"/>
      <c r="AO140" s="139"/>
      <c r="AP140" s="139"/>
      <c r="AQ140" s="147"/>
      <c r="AR140" s="151" t="s">
        <v>29</v>
      </c>
      <c r="AS140" s="157">
        <f>COUNTIF(AK141:AQ142,"休")</f>
        <v>0</v>
      </c>
      <c r="AV140" s="120"/>
      <c r="AW140" s="130"/>
      <c r="AX140" s="139"/>
      <c r="AY140" s="139"/>
      <c r="AZ140" s="139"/>
      <c r="BA140" s="139"/>
      <c r="BB140" s="139"/>
      <c r="BC140" s="147"/>
      <c r="BD140" s="151" t="s">
        <v>29</v>
      </c>
      <c r="BE140" s="157">
        <f>COUNTIF(AW141:BC142,"休")</f>
        <v>0</v>
      </c>
      <c r="BG140" s="120"/>
      <c r="BH140" s="130"/>
      <c r="BI140" s="139"/>
      <c r="BJ140" s="139"/>
      <c r="BK140" s="139"/>
      <c r="BL140" s="139"/>
      <c r="BM140" s="139"/>
      <c r="BN140" s="147"/>
      <c r="BO140" s="151" t="s">
        <v>29</v>
      </c>
      <c r="BP140" s="157">
        <f>COUNTIF(BH141:BN142,"休")</f>
        <v>0</v>
      </c>
    </row>
    <row r="141" spans="1:74" ht="14.25" customHeight="1">
      <c r="A141" s="116"/>
      <c r="B141" s="120" t="s">
        <v>2</v>
      </c>
      <c r="C141" s="131"/>
      <c r="D141" s="140"/>
      <c r="E141" s="140"/>
      <c r="F141" s="140"/>
      <c r="G141" s="140"/>
      <c r="H141" s="140"/>
      <c r="I141" s="148"/>
      <c r="J141" s="151" t="s">
        <v>30</v>
      </c>
      <c r="K141" s="160" t="e">
        <f>K140/K139</f>
        <v>#DIV/0!</v>
      </c>
      <c r="L141" s="116"/>
      <c r="M141" s="120" t="s">
        <v>2</v>
      </c>
      <c r="N141" s="131"/>
      <c r="O141" s="140"/>
      <c r="P141" s="140"/>
      <c r="Q141" s="140"/>
      <c r="R141" s="140"/>
      <c r="S141" s="140"/>
      <c r="T141" s="148"/>
      <c r="U141" s="151" t="s">
        <v>30</v>
      </c>
      <c r="V141" s="160" t="e">
        <f>V140/V139</f>
        <v>#DIV/0!</v>
      </c>
      <c r="Y141" s="120" t="s">
        <v>2</v>
      </c>
      <c r="Z141" s="131"/>
      <c r="AA141" s="140"/>
      <c r="AB141" s="140"/>
      <c r="AC141" s="140"/>
      <c r="AD141" s="140"/>
      <c r="AE141" s="140"/>
      <c r="AF141" s="148"/>
      <c r="AG141" s="151" t="s">
        <v>30</v>
      </c>
      <c r="AH141" s="160" t="e">
        <f>AH140/AH139</f>
        <v>#DIV/0!</v>
      </c>
      <c r="AJ141" s="120" t="s">
        <v>2</v>
      </c>
      <c r="AK141" s="131"/>
      <c r="AL141" s="140"/>
      <c r="AM141" s="140"/>
      <c r="AN141" s="140"/>
      <c r="AO141" s="140"/>
      <c r="AP141" s="140"/>
      <c r="AQ141" s="148"/>
      <c r="AR141" s="151" t="s">
        <v>30</v>
      </c>
      <c r="AS141" s="160" t="e">
        <f>AS140/AS139</f>
        <v>#DIV/0!</v>
      </c>
      <c r="AV141" s="120" t="s">
        <v>2</v>
      </c>
      <c r="AW141" s="131"/>
      <c r="AX141" s="140"/>
      <c r="AY141" s="140"/>
      <c r="AZ141" s="140"/>
      <c r="BA141" s="140"/>
      <c r="BB141" s="140"/>
      <c r="BC141" s="148"/>
      <c r="BD141" s="151" t="s">
        <v>30</v>
      </c>
      <c r="BE141" s="160" t="e">
        <f>BE140/BE139</f>
        <v>#DIV/0!</v>
      </c>
      <c r="BG141" s="120" t="s">
        <v>2</v>
      </c>
      <c r="BH141" s="131"/>
      <c r="BI141" s="140"/>
      <c r="BJ141" s="140"/>
      <c r="BK141" s="140"/>
      <c r="BL141" s="140"/>
      <c r="BM141" s="140"/>
      <c r="BN141" s="148"/>
      <c r="BO141" s="151" t="s">
        <v>30</v>
      </c>
      <c r="BP141" s="160" t="e">
        <f>BP140/BP139</f>
        <v>#DIV/0!</v>
      </c>
    </row>
    <row r="142" spans="1:74" ht="14.25" customHeight="1">
      <c r="A142" s="116"/>
      <c r="B142" s="120"/>
      <c r="C142" s="131"/>
      <c r="D142" s="140"/>
      <c r="E142" s="140"/>
      <c r="F142" s="140"/>
      <c r="G142" s="140"/>
      <c r="H142" s="140"/>
      <c r="I142" s="148"/>
      <c r="J142" s="151" t="s">
        <v>7</v>
      </c>
      <c r="K142" s="157">
        <f>COUNTA(C143:I143)</f>
        <v>0</v>
      </c>
      <c r="L142" s="116"/>
      <c r="M142" s="120"/>
      <c r="N142" s="131"/>
      <c r="O142" s="140"/>
      <c r="P142" s="140"/>
      <c r="Q142" s="140"/>
      <c r="R142" s="140"/>
      <c r="S142" s="140"/>
      <c r="T142" s="148"/>
      <c r="U142" s="151" t="s">
        <v>7</v>
      </c>
      <c r="V142" s="157">
        <f>COUNTA(N143:T143)</f>
        <v>0</v>
      </c>
      <c r="Y142" s="120"/>
      <c r="Z142" s="131"/>
      <c r="AA142" s="140"/>
      <c r="AB142" s="140"/>
      <c r="AC142" s="140"/>
      <c r="AD142" s="140"/>
      <c r="AE142" s="140"/>
      <c r="AF142" s="148"/>
      <c r="AG142" s="151" t="s">
        <v>7</v>
      </c>
      <c r="AH142" s="157">
        <f>COUNTA(Z143:AF143)</f>
        <v>0</v>
      </c>
      <c r="AJ142" s="120"/>
      <c r="AK142" s="131"/>
      <c r="AL142" s="140"/>
      <c r="AM142" s="140"/>
      <c r="AN142" s="140"/>
      <c r="AO142" s="140"/>
      <c r="AP142" s="140"/>
      <c r="AQ142" s="148"/>
      <c r="AR142" s="151" t="s">
        <v>7</v>
      </c>
      <c r="AS142" s="157">
        <f>COUNTA(AK143:AQ143)</f>
        <v>0</v>
      </c>
      <c r="AV142" s="120"/>
      <c r="AW142" s="131"/>
      <c r="AX142" s="140"/>
      <c r="AY142" s="140"/>
      <c r="AZ142" s="140"/>
      <c r="BA142" s="140"/>
      <c r="BB142" s="140"/>
      <c r="BC142" s="148"/>
      <c r="BD142" s="151" t="s">
        <v>7</v>
      </c>
      <c r="BE142" s="157">
        <f>COUNTA(AW143:BC143)</f>
        <v>0</v>
      </c>
      <c r="BG142" s="120"/>
      <c r="BH142" s="131"/>
      <c r="BI142" s="140"/>
      <c r="BJ142" s="140"/>
      <c r="BK142" s="140"/>
      <c r="BL142" s="140"/>
      <c r="BM142" s="140"/>
      <c r="BN142" s="148"/>
      <c r="BO142" s="151" t="s">
        <v>7</v>
      </c>
      <c r="BP142" s="157">
        <f>COUNTA(BH143:BN143)</f>
        <v>0</v>
      </c>
    </row>
    <row r="143" spans="1:74" ht="14.25" customHeight="1">
      <c r="A143" s="116"/>
      <c r="B143" s="120" t="s">
        <v>17</v>
      </c>
      <c r="C143" s="131"/>
      <c r="D143" s="140"/>
      <c r="E143" s="140"/>
      <c r="F143" s="140"/>
      <c r="G143" s="140"/>
      <c r="H143" s="140"/>
      <c r="I143" s="148"/>
      <c r="J143" s="151" t="s">
        <v>31</v>
      </c>
      <c r="K143" s="160" t="e">
        <f>K142/K139</f>
        <v>#DIV/0!</v>
      </c>
      <c r="L143" s="116"/>
      <c r="M143" s="120" t="s">
        <v>17</v>
      </c>
      <c r="N143" s="131"/>
      <c r="O143" s="140"/>
      <c r="P143" s="140"/>
      <c r="Q143" s="140"/>
      <c r="R143" s="140"/>
      <c r="S143" s="140"/>
      <c r="T143" s="148"/>
      <c r="U143" s="151" t="s">
        <v>31</v>
      </c>
      <c r="V143" s="160" t="e">
        <f>V142/V139</f>
        <v>#DIV/0!</v>
      </c>
      <c r="Y143" s="120" t="s">
        <v>17</v>
      </c>
      <c r="Z143" s="131"/>
      <c r="AA143" s="140"/>
      <c r="AB143" s="140"/>
      <c r="AC143" s="140"/>
      <c r="AD143" s="140"/>
      <c r="AE143" s="140"/>
      <c r="AF143" s="148"/>
      <c r="AG143" s="151" t="s">
        <v>31</v>
      </c>
      <c r="AH143" s="160" t="e">
        <f>AH142/AH139</f>
        <v>#DIV/0!</v>
      </c>
      <c r="AJ143" s="120" t="s">
        <v>17</v>
      </c>
      <c r="AK143" s="131"/>
      <c r="AL143" s="140"/>
      <c r="AM143" s="140"/>
      <c r="AN143" s="140"/>
      <c r="AO143" s="140"/>
      <c r="AP143" s="140"/>
      <c r="AQ143" s="148"/>
      <c r="AR143" s="151" t="s">
        <v>31</v>
      </c>
      <c r="AS143" s="160" t="e">
        <f>AS142/AS139</f>
        <v>#DIV/0!</v>
      </c>
      <c r="AV143" s="120" t="s">
        <v>17</v>
      </c>
      <c r="AW143" s="131"/>
      <c r="AX143" s="140"/>
      <c r="AY143" s="140"/>
      <c r="AZ143" s="140"/>
      <c r="BA143" s="140"/>
      <c r="BB143" s="140"/>
      <c r="BC143" s="148"/>
      <c r="BD143" s="151" t="s">
        <v>31</v>
      </c>
      <c r="BE143" s="160" t="e">
        <f>BE142/BE139</f>
        <v>#DIV/0!</v>
      </c>
      <c r="BG143" s="120" t="s">
        <v>17</v>
      </c>
      <c r="BH143" s="131"/>
      <c r="BI143" s="140"/>
      <c r="BJ143" s="140"/>
      <c r="BK143" s="140"/>
      <c r="BL143" s="140"/>
      <c r="BM143" s="140"/>
      <c r="BN143" s="148"/>
      <c r="BO143" s="151" t="s">
        <v>31</v>
      </c>
      <c r="BP143" s="160" t="e">
        <f>BP142/BP139</f>
        <v>#DIV/0!</v>
      </c>
    </row>
    <row r="144" spans="1:74" ht="14.25" customHeight="1">
      <c r="A144" s="116"/>
      <c r="B144" s="121"/>
      <c r="C144" s="132"/>
      <c r="D144" s="141"/>
      <c r="E144" s="141"/>
      <c r="F144" s="141"/>
      <c r="G144" s="141"/>
      <c r="H144" s="141"/>
      <c r="I144" s="149"/>
      <c r="J144" s="152" t="s">
        <v>10</v>
      </c>
      <c r="K144" s="149" t="str">
        <f>IF(1&gt;K137,"対象外",IF(K142&gt;=K137,"OK","NG"))</f>
        <v>対象外</v>
      </c>
      <c r="L144" s="116"/>
      <c r="M144" s="121"/>
      <c r="N144" s="132"/>
      <c r="O144" s="141"/>
      <c r="P144" s="141"/>
      <c r="Q144" s="141"/>
      <c r="R144" s="141"/>
      <c r="S144" s="141"/>
      <c r="T144" s="149"/>
      <c r="U144" s="152" t="s">
        <v>10</v>
      </c>
      <c r="V144" s="149" t="str">
        <f>IF(1&gt;V137,"対象外",IF(V142&gt;=V137,"OK","NG"))</f>
        <v>対象外</v>
      </c>
      <c r="Y144" s="121"/>
      <c r="Z144" s="132"/>
      <c r="AA144" s="141"/>
      <c r="AB144" s="141"/>
      <c r="AC144" s="141"/>
      <c r="AD144" s="141"/>
      <c r="AE144" s="141"/>
      <c r="AF144" s="149"/>
      <c r="AG144" s="152" t="s">
        <v>10</v>
      </c>
      <c r="AH144" s="149" t="str">
        <f>IF(1&gt;AH137,"対象外",IF(AH142&gt;=AH137,"OK","NG"))</f>
        <v>対象外</v>
      </c>
      <c r="AJ144" s="121"/>
      <c r="AK144" s="132"/>
      <c r="AL144" s="141"/>
      <c r="AM144" s="141"/>
      <c r="AN144" s="141"/>
      <c r="AO144" s="141"/>
      <c r="AP144" s="141"/>
      <c r="AQ144" s="149"/>
      <c r="AR144" s="152" t="s">
        <v>10</v>
      </c>
      <c r="AS144" s="149" t="str">
        <f>IF(1&gt;AS137,"対象外",IF(AS142&gt;=AS137,"OK","NG"))</f>
        <v>対象外</v>
      </c>
      <c r="AV144" s="121"/>
      <c r="AW144" s="132"/>
      <c r="AX144" s="141"/>
      <c r="AY144" s="141"/>
      <c r="AZ144" s="141"/>
      <c r="BA144" s="141"/>
      <c r="BB144" s="141"/>
      <c r="BC144" s="149"/>
      <c r="BD144" s="152" t="s">
        <v>10</v>
      </c>
      <c r="BE144" s="149" t="str">
        <f>IF(1&gt;BE137,"対象外",IF(BE142&gt;=BE137,"OK","NG"))</f>
        <v>対象外</v>
      </c>
      <c r="BG144" s="121"/>
      <c r="BH144" s="132"/>
      <c r="BI144" s="141"/>
      <c r="BJ144" s="141"/>
      <c r="BK144" s="141"/>
      <c r="BL144" s="141"/>
      <c r="BM144" s="141"/>
      <c r="BN144" s="149"/>
      <c r="BO144" s="152" t="s">
        <v>10</v>
      </c>
      <c r="BP144" s="149" t="str">
        <f>IF(1&gt;BP137,"対象外",IF(BP142&gt;=BP137,"OK","NG"))</f>
        <v>対象外</v>
      </c>
      <c r="BV144" s="115" t="str">
        <f>IF(COUNTIF(K144:BP144,"NG")&gt;=1,"NG","OK")</f>
        <v>OK</v>
      </c>
    </row>
    <row r="145" spans="1:73" ht="14.25" hidden="1" customHeight="1">
      <c r="A145" s="116"/>
      <c r="B145" s="122" t="s">
        <v>32</v>
      </c>
      <c r="C145" s="123"/>
      <c r="D145" s="123"/>
      <c r="E145" s="123"/>
      <c r="F145" s="123"/>
      <c r="G145" s="123"/>
      <c r="H145" s="122" t="e">
        <f>IF(AND(DAY(H137)&gt;=22,DAY(H137)&lt;=28,H138="土"),1,0)</f>
        <v>#VALUE!</v>
      </c>
      <c r="I145" s="123"/>
      <c r="J145" s="116"/>
      <c r="K145" s="116"/>
      <c r="L145" s="116"/>
      <c r="M145" s="123"/>
      <c r="N145" s="123"/>
      <c r="O145" s="123"/>
      <c r="P145" s="123"/>
      <c r="Q145" s="123"/>
      <c r="R145" s="123"/>
      <c r="S145" s="122" t="e">
        <f>IF(AND(DAY(S137)&gt;=22,DAY(S137)&lt;=28,S138="土"),1,0)</f>
        <v>#VALUE!</v>
      </c>
      <c r="T145" s="123"/>
      <c r="U145" s="116"/>
      <c r="V145" s="116"/>
      <c r="Y145" s="123"/>
      <c r="Z145" s="123"/>
      <c r="AA145" s="123"/>
      <c r="AB145" s="123"/>
      <c r="AC145" s="123"/>
      <c r="AD145" s="123"/>
      <c r="AE145" s="122" t="e">
        <f>IF(AND(DAY(AE137)&gt;=22,DAY(AE137)&lt;=28,AE138="土"),1,0)</f>
        <v>#VALUE!</v>
      </c>
      <c r="AF145" s="123"/>
      <c r="AG145" s="116"/>
      <c r="AH145" s="116"/>
      <c r="AJ145" s="123"/>
      <c r="AK145" s="123"/>
      <c r="AL145" s="123"/>
      <c r="AM145" s="123"/>
      <c r="AN145" s="123"/>
      <c r="AO145" s="123"/>
      <c r="AP145" s="122" t="e">
        <f>IF(AND(DAY(AP137)&gt;=22,DAY(AP137)&lt;=28,AP138="土"),1,0)</f>
        <v>#VALUE!</v>
      </c>
      <c r="AQ145" s="123"/>
      <c r="AR145" s="116"/>
      <c r="AS145" s="116"/>
      <c r="AV145" s="123"/>
      <c r="AW145" s="123"/>
      <c r="AX145" s="123"/>
      <c r="AY145" s="123"/>
      <c r="AZ145" s="123"/>
      <c r="BA145" s="123"/>
      <c r="BB145" s="122" t="e">
        <f>IF(AND(DAY(BB137)&gt;=22,DAY(BB137)&lt;=28,BB138="土"),1,0)</f>
        <v>#VALUE!</v>
      </c>
      <c r="BC145" s="123"/>
      <c r="BD145" s="116"/>
      <c r="BE145" s="116"/>
      <c r="BG145" s="123"/>
      <c r="BH145" s="123"/>
      <c r="BI145" s="123"/>
      <c r="BJ145" s="123"/>
      <c r="BK145" s="123"/>
      <c r="BL145" s="123"/>
      <c r="BM145" s="122" t="e">
        <f>IF(AND(DAY(BM137)&gt;=22,DAY(BM137)&lt;=28,BM138="土"),1,0)</f>
        <v>#VALUE!</v>
      </c>
      <c r="BN145" s="123"/>
      <c r="BO145" s="116"/>
      <c r="BP145" s="116"/>
      <c r="BU145" s="115">
        <f t="shared" ref="BU145:BU152" si="89">_xlfn.AGGREGATE(9,6,C145:BN145)</f>
        <v>0</v>
      </c>
    </row>
    <row r="146" spans="1:73" ht="14.25" hidden="1" customHeight="1">
      <c r="A146" s="116"/>
      <c r="B146" s="122" t="s">
        <v>46</v>
      </c>
      <c r="C146" s="123"/>
      <c r="D146" s="123"/>
      <c r="E146" s="123"/>
      <c r="F146" s="123"/>
      <c r="G146" s="123"/>
      <c r="H146" s="122" t="e">
        <f>IF(AND(DAY(H137)&gt;=22,DAY(H137)&lt;=28,H138="土",OR(H143="休",H143="雨")),1,0)</f>
        <v>#VALUE!</v>
      </c>
      <c r="I146" s="123"/>
      <c r="J146" s="116"/>
      <c r="K146" s="116"/>
      <c r="L146" s="116"/>
      <c r="M146" s="123"/>
      <c r="N146" s="123"/>
      <c r="O146" s="123"/>
      <c r="P146" s="123"/>
      <c r="Q146" s="123"/>
      <c r="R146" s="123"/>
      <c r="S146" s="122" t="e">
        <f>IF(AND(DAY(S137)&gt;=22,DAY(S137)&lt;=28,S138="土",OR(S143="休",S143="雨")),1,0)</f>
        <v>#VALUE!</v>
      </c>
      <c r="T146" s="123"/>
      <c r="U146" s="116"/>
      <c r="V146" s="116"/>
      <c r="Y146" s="123"/>
      <c r="Z146" s="123"/>
      <c r="AA146" s="123"/>
      <c r="AB146" s="123"/>
      <c r="AC146" s="123"/>
      <c r="AD146" s="123"/>
      <c r="AE146" s="122" t="e">
        <f>IF(AND(DAY(AE137)&gt;=22,DAY(AE137)&lt;=28,AE138="土",OR(AE143="休",AE143="雨")),1,0)</f>
        <v>#VALUE!</v>
      </c>
      <c r="AF146" s="123"/>
      <c r="AG146" s="116"/>
      <c r="AH146" s="116"/>
      <c r="AJ146" s="123"/>
      <c r="AK146" s="123"/>
      <c r="AL146" s="123"/>
      <c r="AM146" s="123"/>
      <c r="AN146" s="123"/>
      <c r="AO146" s="123"/>
      <c r="AP146" s="122" t="e">
        <f>IF(AND(DAY(AP137)&gt;=22,DAY(AP137)&lt;=28,AP138="土",OR(AP143="休",AP143="雨")),1,0)</f>
        <v>#VALUE!</v>
      </c>
      <c r="AQ146" s="123"/>
      <c r="AR146" s="116"/>
      <c r="AS146" s="116"/>
      <c r="AV146" s="123"/>
      <c r="AW146" s="123"/>
      <c r="AX146" s="123"/>
      <c r="AY146" s="123"/>
      <c r="AZ146" s="123"/>
      <c r="BA146" s="123"/>
      <c r="BB146" s="122" t="e">
        <f>IF(AND(DAY(BB137)&gt;=22,DAY(BB137)&lt;=28,BB138="土",OR(BB143="休",BB143="雨")),1,0)</f>
        <v>#VALUE!</v>
      </c>
      <c r="BC146" s="123"/>
      <c r="BD146" s="116"/>
      <c r="BE146" s="116"/>
      <c r="BG146" s="123"/>
      <c r="BH146" s="123"/>
      <c r="BI146" s="123"/>
      <c r="BJ146" s="123"/>
      <c r="BK146" s="123"/>
      <c r="BL146" s="123"/>
      <c r="BM146" s="122" t="e">
        <f>IF(AND(DAY(BM137)&gt;=22,DAY(BM137)&lt;=28,BM138="土",OR(BM143="休",BM143="雨")),1,0)</f>
        <v>#VALUE!</v>
      </c>
      <c r="BN146" s="123"/>
      <c r="BO146" s="116"/>
      <c r="BP146" s="116"/>
      <c r="BU146" s="115">
        <f t="shared" si="89"/>
        <v>0</v>
      </c>
    </row>
    <row r="147" spans="1:73" ht="14.25" hidden="1" customHeight="1">
      <c r="A147" s="116"/>
      <c r="B147" s="122" t="s">
        <v>37</v>
      </c>
      <c r="C147" s="123"/>
      <c r="D147" s="123"/>
      <c r="E147" s="123"/>
      <c r="F147" s="123"/>
      <c r="G147" s="123"/>
      <c r="H147" s="122" t="e">
        <f>IF(AND(DAY(H137)&gt;=8,DAY(H137)&lt;=14,H138="土"),1,0)</f>
        <v>#VALUE!</v>
      </c>
      <c r="I147" s="123"/>
      <c r="J147" s="116"/>
      <c r="K147" s="116"/>
      <c r="L147" s="116"/>
      <c r="M147" s="123"/>
      <c r="N147" s="123"/>
      <c r="O147" s="123"/>
      <c r="P147" s="123"/>
      <c r="Q147" s="123"/>
      <c r="R147" s="123"/>
      <c r="S147" s="122" t="e">
        <f>IF(AND(DAY(S137)&gt;=8,DAY(S137)&lt;=14,S138="土"),1,0)</f>
        <v>#VALUE!</v>
      </c>
      <c r="T147" s="123"/>
      <c r="U147" s="116"/>
      <c r="V147" s="116"/>
      <c r="Y147" s="123"/>
      <c r="Z147" s="123"/>
      <c r="AA147" s="123"/>
      <c r="AB147" s="123"/>
      <c r="AC147" s="123"/>
      <c r="AD147" s="123"/>
      <c r="AE147" s="122" t="e">
        <f>IF(AND(DAY(AE137)&gt;=8,DAY(AE137)&lt;=14,AE138="土"),1,0)</f>
        <v>#VALUE!</v>
      </c>
      <c r="AF147" s="123"/>
      <c r="AG147" s="116"/>
      <c r="AH147" s="116"/>
      <c r="AJ147" s="123"/>
      <c r="AK147" s="123"/>
      <c r="AL147" s="123"/>
      <c r="AM147" s="123"/>
      <c r="AN147" s="123"/>
      <c r="AO147" s="123"/>
      <c r="AP147" s="122" t="e">
        <f>IF(AND(DAY(AP137)&gt;=8,DAY(AP137)&lt;=14,AP138="土"),1,0)</f>
        <v>#VALUE!</v>
      </c>
      <c r="AQ147" s="123"/>
      <c r="AR147" s="116"/>
      <c r="AS147" s="116"/>
      <c r="AV147" s="123"/>
      <c r="AW147" s="123"/>
      <c r="AX147" s="123"/>
      <c r="AY147" s="123"/>
      <c r="AZ147" s="123"/>
      <c r="BA147" s="123"/>
      <c r="BB147" s="122" t="e">
        <f>IF(AND(DAY(BB137)&gt;=8,DAY(BB137)&lt;=14,BB138="土"),1,0)</f>
        <v>#VALUE!</v>
      </c>
      <c r="BC147" s="123"/>
      <c r="BD147" s="116"/>
      <c r="BE147" s="116"/>
      <c r="BG147" s="123"/>
      <c r="BH147" s="123"/>
      <c r="BI147" s="123"/>
      <c r="BJ147" s="123"/>
      <c r="BK147" s="123"/>
      <c r="BL147" s="123"/>
      <c r="BM147" s="122" t="e">
        <f>IF(AND(DAY(BM137)&gt;=8,DAY(BM137)&lt;=14,BM138="土"),1,0)</f>
        <v>#VALUE!</v>
      </c>
      <c r="BN147" s="123"/>
      <c r="BO147" s="116"/>
      <c r="BP147" s="116"/>
      <c r="BU147" s="115">
        <f t="shared" si="89"/>
        <v>0</v>
      </c>
    </row>
    <row r="148" spans="1:73" ht="14.25" hidden="1" customHeight="1">
      <c r="A148" s="116"/>
      <c r="B148" s="122" t="s">
        <v>52</v>
      </c>
      <c r="C148" s="123"/>
      <c r="D148" s="123"/>
      <c r="E148" s="123"/>
      <c r="F148" s="123"/>
      <c r="G148" s="123"/>
      <c r="H148" s="122" t="e">
        <f>IF(AND(DAY(H137)&gt;=8,DAY(H137)&lt;=14,H138="土",OR(H143="休",H143="雨")),1,0)</f>
        <v>#VALUE!</v>
      </c>
      <c r="I148" s="123"/>
      <c r="J148" s="116"/>
      <c r="K148" s="116"/>
      <c r="L148" s="116"/>
      <c r="M148" s="123"/>
      <c r="N148" s="123"/>
      <c r="O148" s="123"/>
      <c r="P148" s="123"/>
      <c r="Q148" s="123"/>
      <c r="R148" s="123"/>
      <c r="S148" s="122" t="e">
        <f>IF(AND(DAY(S137)&gt;=8,DAY(S137)&lt;=14,S138="土",OR(S143="休",S143="雨")),1,0)</f>
        <v>#VALUE!</v>
      </c>
      <c r="T148" s="123"/>
      <c r="U148" s="116"/>
      <c r="V148" s="116"/>
      <c r="Y148" s="123"/>
      <c r="Z148" s="123"/>
      <c r="AA148" s="123"/>
      <c r="AB148" s="123"/>
      <c r="AC148" s="123"/>
      <c r="AD148" s="123"/>
      <c r="AE148" s="122" t="e">
        <f>IF(AND(DAY(AE137)&gt;=8,DAY(AE137)&lt;=14,AE138="土",OR(AE143="休",AE143="雨")),1,0)</f>
        <v>#VALUE!</v>
      </c>
      <c r="AF148" s="123"/>
      <c r="AG148" s="116"/>
      <c r="AH148" s="116"/>
      <c r="AJ148" s="123"/>
      <c r="AK148" s="123"/>
      <c r="AL148" s="123"/>
      <c r="AM148" s="123"/>
      <c r="AN148" s="123"/>
      <c r="AO148" s="123"/>
      <c r="AP148" s="122" t="e">
        <f>IF(AND(DAY(AP137)&gt;=8,DAY(AP137)&lt;=14,AP138="土",OR(AP143="休",AP143="雨")),1,0)</f>
        <v>#VALUE!</v>
      </c>
      <c r="AQ148" s="123"/>
      <c r="AR148" s="116"/>
      <c r="AS148" s="116"/>
      <c r="AV148" s="123"/>
      <c r="AW148" s="123"/>
      <c r="AX148" s="123"/>
      <c r="AY148" s="123"/>
      <c r="AZ148" s="123"/>
      <c r="BA148" s="123"/>
      <c r="BB148" s="122" t="e">
        <f>IF(AND(DAY(BB137)&gt;=8,DAY(BB137)&lt;=14,BB138="土",OR(BB143="休",BB143="雨")),1,0)</f>
        <v>#VALUE!</v>
      </c>
      <c r="BC148" s="123"/>
      <c r="BD148" s="116"/>
      <c r="BE148" s="116"/>
      <c r="BG148" s="123"/>
      <c r="BH148" s="123"/>
      <c r="BI148" s="123"/>
      <c r="BJ148" s="123"/>
      <c r="BK148" s="123"/>
      <c r="BL148" s="123"/>
      <c r="BM148" s="122" t="e">
        <f>IF(AND(DAY(BM137)&gt;=8,DAY(BM137)&lt;=14,BM138="土",OR(BM143="休",BM143="雨")),1,0)</f>
        <v>#VALUE!</v>
      </c>
      <c r="BN148" s="123"/>
      <c r="BO148" s="116"/>
      <c r="BP148" s="116"/>
      <c r="BU148" s="115">
        <f t="shared" si="89"/>
        <v>0</v>
      </c>
    </row>
    <row r="149" spans="1:73" ht="14.25" hidden="1" customHeight="1">
      <c r="A149" s="116"/>
      <c r="B149" s="122" t="s">
        <v>51</v>
      </c>
      <c r="C149" s="123"/>
      <c r="D149" s="123"/>
      <c r="E149" s="123"/>
      <c r="F149" s="123"/>
      <c r="G149" s="123"/>
      <c r="H149" s="122"/>
      <c r="I149" s="122" t="e">
        <f>IF(AND(DAY(I137)&gt;=22,DAY(I137)&lt;=28,I138="日"),1,0)</f>
        <v>#VALUE!</v>
      </c>
      <c r="J149" s="122"/>
      <c r="K149" s="122"/>
      <c r="L149" s="122"/>
      <c r="M149" s="122"/>
      <c r="N149" s="122"/>
      <c r="O149" s="122"/>
      <c r="P149" s="122"/>
      <c r="Q149" s="122"/>
      <c r="R149" s="122"/>
      <c r="S149" s="122"/>
      <c r="T149" s="122" t="e">
        <f>IF(AND(DAY(T137)&gt;=22,DAY(T137)&lt;=28,T138="日"),1,0)</f>
        <v>#VALUE!</v>
      </c>
      <c r="U149" s="122"/>
      <c r="V149" s="122"/>
      <c r="W149" s="122"/>
      <c r="X149" s="122"/>
      <c r="Y149" s="122"/>
      <c r="Z149" s="122"/>
      <c r="AA149" s="122"/>
      <c r="AB149" s="122"/>
      <c r="AC149" s="122"/>
      <c r="AD149" s="122"/>
      <c r="AE149" s="122"/>
      <c r="AF149" s="122" t="e">
        <f>IF(AND(DAY(AF137)&gt;=22,DAY(AF137)&lt;=28,AF138="日"),1,0)</f>
        <v>#VALUE!</v>
      </c>
      <c r="AG149" s="122"/>
      <c r="AH149" s="122"/>
      <c r="AI149" s="122"/>
      <c r="AJ149" s="122"/>
      <c r="AK149" s="122"/>
      <c r="AL149" s="122"/>
      <c r="AM149" s="122"/>
      <c r="AN149" s="122"/>
      <c r="AO149" s="122"/>
      <c r="AP149" s="122"/>
      <c r="AQ149" s="122" t="e">
        <f>IF(AND(DAY(AQ137)&gt;=22,DAY(AQ137)&lt;=28,AQ138="日"),1,0)</f>
        <v>#VALUE!</v>
      </c>
      <c r="AR149" s="122"/>
      <c r="AS149" s="122"/>
      <c r="AT149" s="122"/>
      <c r="AU149" s="122"/>
      <c r="AV149" s="122"/>
      <c r="AW149" s="122"/>
      <c r="AX149" s="122"/>
      <c r="AY149" s="122"/>
      <c r="AZ149" s="122"/>
      <c r="BA149" s="122"/>
      <c r="BB149" s="122"/>
      <c r="BC149" s="122" t="e">
        <f>IF(AND(DAY(BC137)&gt;=22,DAY(BC137)&lt;=28,BC138="日"),1,0)</f>
        <v>#VALUE!</v>
      </c>
      <c r="BD149" s="122"/>
      <c r="BE149" s="122"/>
      <c r="BF149" s="122"/>
      <c r="BG149" s="122"/>
      <c r="BH149" s="122"/>
      <c r="BI149" s="122"/>
      <c r="BJ149" s="122"/>
      <c r="BK149" s="122"/>
      <c r="BL149" s="122"/>
      <c r="BM149" s="122"/>
      <c r="BN149" s="122" t="e">
        <f>IF(AND(DAY(BN137)&gt;=22,DAY(BN137)&lt;=28,BN138="日"),1,0)</f>
        <v>#VALUE!</v>
      </c>
      <c r="BO149" s="116"/>
      <c r="BP149" s="116"/>
      <c r="BU149" s="115">
        <f t="shared" si="89"/>
        <v>0</v>
      </c>
    </row>
    <row r="150" spans="1:73" ht="14.25" hidden="1" customHeight="1">
      <c r="A150" s="116"/>
      <c r="B150" s="122" t="s">
        <v>53</v>
      </c>
      <c r="C150" s="123"/>
      <c r="D150" s="123"/>
      <c r="E150" s="123"/>
      <c r="F150" s="123"/>
      <c r="G150" s="123"/>
      <c r="H150" s="122"/>
      <c r="I150" s="122" t="e">
        <f>IF(AND(DAY(I137)&gt;=22,DAY(I137)&lt;=28,I138="日",OR(I143="休",I143="雨")),1,0)</f>
        <v>#VALUE!</v>
      </c>
      <c r="J150" s="122"/>
      <c r="K150" s="122"/>
      <c r="L150" s="122"/>
      <c r="M150" s="122"/>
      <c r="N150" s="122"/>
      <c r="O150" s="122"/>
      <c r="P150" s="122"/>
      <c r="Q150" s="122"/>
      <c r="R150" s="122"/>
      <c r="S150" s="122"/>
      <c r="T150" s="122" t="e">
        <f>IF(AND(DAY(T137)&gt;=22,DAY(T137)&lt;=28,T138="日",OR(T143="休",T143="雨")),1,0)</f>
        <v>#VALUE!</v>
      </c>
      <c r="U150" s="122"/>
      <c r="V150" s="122"/>
      <c r="W150" s="122"/>
      <c r="X150" s="122"/>
      <c r="Y150" s="122"/>
      <c r="Z150" s="122"/>
      <c r="AA150" s="122"/>
      <c r="AB150" s="122"/>
      <c r="AC150" s="122"/>
      <c r="AD150" s="122"/>
      <c r="AE150" s="122"/>
      <c r="AF150" s="122" t="e">
        <f>IF(AND(DAY(AF137)&gt;=22,DAY(AF137)&lt;=28,AF138="日",OR(AF143="休",AF143="雨")),1,0)</f>
        <v>#VALUE!</v>
      </c>
      <c r="AG150" s="122"/>
      <c r="AH150" s="122"/>
      <c r="AI150" s="122"/>
      <c r="AJ150" s="122"/>
      <c r="AK150" s="122"/>
      <c r="AL150" s="122"/>
      <c r="AM150" s="122"/>
      <c r="AN150" s="122"/>
      <c r="AO150" s="122"/>
      <c r="AP150" s="122"/>
      <c r="AQ150" s="122" t="e">
        <f>IF(AND(DAY(AQ137)&gt;=22,DAY(AQ137)&lt;=28,AQ138="日",OR(AQ143="休",AQ143="雨")),1,0)</f>
        <v>#VALUE!</v>
      </c>
      <c r="AR150" s="122"/>
      <c r="AS150" s="122"/>
      <c r="AT150" s="122"/>
      <c r="AU150" s="122"/>
      <c r="AV150" s="122"/>
      <c r="AW150" s="122"/>
      <c r="AX150" s="122"/>
      <c r="AY150" s="122"/>
      <c r="AZ150" s="122"/>
      <c r="BA150" s="122"/>
      <c r="BB150" s="122"/>
      <c r="BC150" s="122" t="e">
        <f>IF(AND(DAY(BC137)&gt;=22,DAY(BC137)&lt;=28,BC138="日",OR(BC143="休",BC143="雨")),1,0)</f>
        <v>#VALUE!</v>
      </c>
      <c r="BD150" s="122"/>
      <c r="BE150" s="122"/>
      <c r="BF150" s="122"/>
      <c r="BG150" s="122"/>
      <c r="BH150" s="122"/>
      <c r="BI150" s="122"/>
      <c r="BJ150" s="122"/>
      <c r="BK150" s="122"/>
      <c r="BL150" s="122"/>
      <c r="BM150" s="122"/>
      <c r="BN150" s="122" t="e">
        <f>IF(AND(DAY(BN137)&gt;=22,DAY(BN137)&lt;=28,BN138="日",OR(BN143="休",BN143="雨")),1,0)</f>
        <v>#VALUE!</v>
      </c>
      <c r="BO150" s="116"/>
      <c r="BP150" s="116"/>
      <c r="BU150" s="115">
        <f t="shared" si="89"/>
        <v>0</v>
      </c>
    </row>
    <row r="151" spans="1:73" ht="14.25" hidden="1" customHeight="1">
      <c r="A151" s="116"/>
      <c r="B151" s="122" t="s">
        <v>54</v>
      </c>
      <c r="C151" s="123"/>
      <c r="D151" s="123"/>
      <c r="E151" s="123"/>
      <c r="F151" s="123"/>
      <c r="G151" s="123"/>
      <c r="H151" s="122"/>
      <c r="I151" s="122" t="e">
        <f>IF(AND(DAY(I137)&gt;=8,DAY(I137)&lt;=14,I138="日"),1,0)</f>
        <v>#VALUE!</v>
      </c>
      <c r="J151" s="122"/>
      <c r="K151" s="122"/>
      <c r="L151" s="122"/>
      <c r="M151" s="122"/>
      <c r="N151" s="122"/>
      <c r="O151" s="122"/>
      <c r="P151" s="122"/>
      <c r="Q151" s="122"/>
      <c r="R151" s="122"/>
      <c r="S151" s="122"/>
      <c r="T151" s="122" t="e">
        <f>IF(AND(DAY(T137)&gt;=8,DAY(T137)&lt;=14,T138="日"),1,0)</f>
        <v>#VALUE!</v>
      </c>
      <c r="U151" s="122"/>
      <c r="V151" s="122"/>
      <c r="W151" s="122"/>
      <c r="X151" s="122"/>
      <c r="Y151" s="122"/>
      <c r="Z151" s="122"/>
      <c r="AA151" s="122"/>
      <c r="AB151" s="122"/>
      <c r="AC151" s="122"/>
      <c r="AD151" s="122"/>
      <c r="AE151" s="122"/>
      <c r="AF151" s="122" t="e">
        <f>IF(AND(DAY(AF137)&gt;=8,DAY(AF137)&lt;=14,AF138="日"),1,0)</f>
        <v>#VALUE!</v>
      </c>
      <c r="AG151" s="122"/>
      <c r="AH151" s="122"/>
      <c r="AI151" s="122"/>
      <c r="AJ151" s="122"/>
      <c r="AK151" s="122"/>
      <c r="AL151" s="122"/>
      <c r="AM151" s="122"/>
      <c r="AN151" s="122"/>
      <c r="AO151" s="122"/>
      <c r="AP151" s="122"/>
      <c r="AQ151" s="122" t="e">
        <f>IF(AND(DAY(AQ137)&gt;=8,DAY(AQ137)&lt;=14,AQ138="日"),1,0)</f>
        <v>#VALUE!</v>
      </c>
      <c r="AR151" s="122"/>
      <c r="AS151" s="122"/>
      <c r="AT151" s="122"/>
      <c r="AU151" s="122"/>
      <c r="AV151" s="122"/>
      <c r="AW151" s="122"/>
      <c r="AX151" s="122"/>
      <c r="AY151" s="122"/>
      <c r="AZ151" s="122"/>
      <c r="BA151" s="122"/>
      <c r="BB151" s="122"/>
      <c r="BC151" s="122" t="e">
        <f>IF(AND(DAY(BC137)&gt;=8,DAY(BC137)&lt;=14,BC138="日"),1,0)</f>
        <v>#VALUE!</v>
      </c>
      <c r="BD151" s="122"/>
      <c r="BE151" s="122"/>
      <c r="BF151" s="122"/>
      <c r="BG151" s="122"/>
      <c r="BH151" s="122"/>
      <c r="BI151" s="122"/>
      <c r="BJ151" s="122"/>
      <c r="BK151" s="122"/>
      <c r="BL151" s="122"/>
      <c r="BM151" s="122"/>
      <c r="BN151" s="122" t="e">
        <f>IF(AND(DAY(BN137)&gt;=8,DAY(BN137)&lt;=14,BN138="日"),1,0)</f>
        <v>#VALUE!</v>
      </c>
      <c r="BO151" s="116"/>
      <c r="BP151" s="116"/>
      <c r="BU151" s="115">
        <f t="shared" si="89"/>
        <v>0</v>
      </c>
    </row>
    <row r="152" spans="1:73" ht="14.25" hidden="1" customHeight="1">
      <c r="A152" s="116"/>
      <c r="B152" s="122" t="s">
        <v>56</v>
      </c>
      <c r="C152" s="123"/>
      <c r="D152" s="123"/>
      <c r="E152" s="123"/>
      <c r="F152" s="123"/>
      <c r="G152" s="123"/>
      <c r="H152" s="122"/>
      <c r="I152" s="122" t="e">
        <f>IF(AND(DAY(I137)&gt;=8,DAY(I137)&lt;=14,I138="日",OR(I143="休",I143="雨")),1,0)</f>
        <v>#VALUE!</v>
      </c>
      <c r="J152" s="122"/>
      <c r="K152" s="122"/>
      <c r="L152" s="122"/>
      <c r="M152" s="122"/>
      <c r="N152" s="122"/>
      <c r="O152" s="122"/>
      <c r="P152" s="122"/>
      <c r="Q152" s="122"/>
      <c r="R152" s="122"/>
      <c r="S152" s="122"/>
      <c r="T152" s="122" t="e">
        <f>IF(AND(DAY(T137)&gt;=8,DAY(T137)&lt;=14,T138="日",OR(T143="休",T143="雨")),1,0)</f>
        <v>#VALUE!</v>
      </c>
      <c r="U152" s="122"/>
      <c r="V152" s="122"/>
      <c r="W152" s="122"/>
      <c r="X152" s="122"/>
      <c r="Y152" s="122"/>
      <c r="Z152" s="122"/>
      <c r="AA152" s="122"/>
      <c r="AB152" s="122"/>
      <c r="AC152" s="122"/>
      <c r="AD152" s="122"/>
      <c r="AE152" s="122"/>
      <c r="AF152" s="122" t="e">
        <f>IF(AND(DAY(AF137)&gt;=8,DAY(AF137)&lt;=14,AF138="日",OR(AF143="休",AF143="雨")),1,0)</f>
        <v>#VALUE!</v>
      </c>
      <c r="AG152" s="122"/>
      <c r="AH152" s="122"/>
      <c r="AI152" s="122"/>
      <c r="AJ152" s="122"/>
      <c r="AK152" s="122"/>
      <c r="AL152" s="122"/>
      <c r="AM152" s="122"/>
      <c r="AN152" s="122"/>
      <c r="AO152" s="122"/>
      <c r="AP152" s="122"/>
      <c r="AQ152" s="122" t="e">
        <f>IF(AND(DAY(AQ137)&gt;=8,DAY(AQ137)&lt;=14,AQ138="日",OR(AQ143="休",AQ143="雨")),1,0)</f>
        <v>#VALUE!</v>
      </c>
      <c r="AR152" s="122"/>
      <c r="AS152" s="122"/>
      <c r="AT152" s="122"/>
      <c r="AU152" s="122"/>
      <c r="AV152" s="122"/>
      <c r="AW152" s="122"/>
      <c r="AX152" s="122"/>
      <c r="AY152" s="122"/>
      <c r="AZ152" s="122"/>
      <c r="BA152" s="122"/>
      <c r="BB152" s="122"/>
      <c r="BC152" s="122" t="e">
        <f>IF(AND(DAY(BC137)&gt;=8,DAY(BC137)&lt;=14,BC138="日",OR(BC143="休",BC143="雨")),1,0)</f>
        <v>#VALUE!</v>
      </c>
      <c r="BD152" s="122"/>
      <c r="BE152" s="122"/>
      <c r="BF152" s="122"/>
      <c r="BG152" s="122"/>
      <c r="BH152" s="122"/>
      <c r="BI152" s="122"/>
      <c r="BJ152" s="122"/>
      <c r="BK152" s="122"/>
      <c r="BL152" s="122"/>
      <c r="BM152" s="122"/>
      <c r="BN152" s="122" t="e">
        <f>IF(AND(DAY(BN137)&gt;=8,DAY(BN137)&lt;=14,BN138="日",OR(BN143="休",BN143="雨")),1,0)</f>
        <v>#VALUE!</v>
      </c>
      <c r="BO152" s="116"/>
      <c r="BP152" s="116"/>
      <c r="BU152" s="115">
        <f t="shared" si="89"/>
        <v>0</v>
      </c>
    </row>
    <row r="153" spans="1:73" ht="14.25" customHeight="1">
      <c r="A153" s="116"/>
      <c r="B153" s="123"/>
      <c r="C153" s="123"/>
      <c r="D153" s="123"/>
      <c r="E153" s="123"/>
      <c r="F153" s="123"/>
      <c r="G153" s="123"/>
      <c r="H153" s="123"/>
      <c r="I153" s="123"/>
      <c r="J153" s="116"/>
      <c r="K153" s="116"/>
      <c r="L153" s="116"/>
      <c r="M153" s="123"/>
      <c r="N153" s="123"/>
      <c r="O153" s="123"/>
      <c r="P153" s="123"/>
      <c r="Q153" s="123"/>
      <c r="R153" s="123"/>
      <c r="S153" s="123"/>
      <c r="T153" s="123"/>
      <c r="U153" s="116"/>
      <c r="V153" s="116"/>
      <c r="Y153" s="123"/>
      <c r="Z153" s="123"/>
      <c r="AA153" s="123"/>
      <c r="AB153" s="123"/>
      <c r="AC153" s="123"/>
      <c r="AD153" s="123"/>
      <c r="AE153" s="123"/>
      <c r="AF153" s="123"/>
      <c r="AG153" s="116"/>
      <c r="AH153" s="116"/>
      <c r="AJ153" s="123"/>
      <c r="AK153" s="123"/>
      <c r="AL153" s="123"/>
      <c r="AM153" s="123"/>
      <c r="AN153" s="123"/>
      <c r="AO153" s="123"/>
      <c r="AP153" s="123"/>
      <c r="AQ153" s="123"/>
      <c r="AR153" s="116"/>
      <c r="AS153" s="116"/>
      <c r="AV153" s="123"/>
      <c r="AW153" s="123"/>
      <c r="AX153" s="123"/>
      <c r="AY153" s="123"/>
      <c r="AZ153" s="123"/>
      <c r="BA153" s="123"/>
      <c r="BB153" s="123"/>
      <c r="BC153" s="123"/>
      <c r="BD153" s="116"/>
      <c r="BE153" s="116"/>
      <c r="BG153" s="123"/>
      <c r="BH153" s="123"/>
      <c r="BI153" s="123"/>
      <c r="BJ153" s="123"/>
      <c r="BK153" s="123"/>
      <c r="BL153" s="123"/>
      <c r="BM153" s="123"/>
      <c r="BN153" s="123"/>
      <c r="BO153" s="116"/>
      <c r="BP153" s="116"/>
    </row>
    <row r="154" spans="1:73" ht="14.25" customHeight="1">
      <c r="A154" s="116"/>
      <c r="B154" s="116"/>
      <c r="C154" s="116"/>
      <c r="D154" s="116"/>
      <c r="E154" s="116"/>
      <c r="F154" s="116"/>
      <c r="G154" s="116"/>
      <c r="H154" s="116"/>
      <c r="I154" s="116"/>
      <c r="J154" s="116"/>
      <c r="K154" s="116"/>
      <c r="L154" s="116"/>
      <c r="M154" s="116"/>
      <c r="N154" s="116"/>
      <c r="O154" s="116"/>
      <c r="P154" s="116"/>
      <c r="Q154" s="116"/>
      <c r="R154" s="116"/>
      <c r="S154" s="116"/>
      <c r="T154" s="116"/>
      <c r="U154" s="116"/>
      <c r="V154" s="116"/>
    </row>
    <row r="155" spans="1:73" ht="14.25" hidden="1" customHeight="1">
      <c r="A155" s="116"/>
      <c r="B155" s="116"/>
      <c r="C155" s="124">
        <f>YEAR(I135+1)</f>
        <v>1900</v>
      </c>
      <c r="D155" s="124">
        <f>MONTH(I135+1)</f>
        <v>2</v>
      </c>
      <c r="E155" s="124">
        <f>DAY(I135+1)</f>
        <v>13</v>
      </c>
      <c r="F155" s="124"/>
      <c r="G155" s="124"/>
      <c r="H155" s="124"/>
      <c r="I155" s="124"/>
      <c r="J155" s="116"/>
      <c r="K155" s="116"/>
      <c r="L155" s="116"/>
      <c r="M155" s="116"/>
      <c r="N155" s="124">
        <f>YEAR(T135+1)</f>
        <v>1900</v>
      </c>
      <c r="O155" s="124">
        <f>MONTH(T135+1)</f>
        <v>4</v>
      </c>
      <c r="P155" s="124">
        <f>DAY(T135+1)</f>
        <v>9</v>
      </c>
      <c r="Q155" s="124"/>
      <c r="R155" s="124"/>
      <c r="S155" s="124"/>
      <c r="T155" s="124"/>
      <c r="U155" s="116"/>
      <c r="V155" s="116"/>
      <c r="Y155" s="116"/>
      <c r="Z155" s="124">
        <f>YEAR(AF135+1)</f>
        <v>1900</v>
      </c>
      <c r="AA155" s="124">
        <f>MONTH(AF135+1)</f>
        <v>6</v>
      </c>
      <c r="AB155" s="124">
        <f>DAY(AF135+1)</f>
        <v>4</v>
      </c>
      <c r="AC155" s="124"/>
      <c r="AD155" s="124"/>
      <c r="AE155" s="124"/>
      <c r="AF155" s="124"/>
      <c r="AG155" s="116"/>
      <c r="AH155" s="116"/>
      <c r="AJ155" s="116"/>
      <c r="AK155" s="124">
        <f>YEAR(AQ135+1)</f>
        <v>1900</v>
      </c>
      <c r="AL155" s="124">
        <f>MONTH(AQ135+1)</f>
        <v>7</v>
      </c>
      <c r="AM155" s="124">
        <f>DAY(AQ135+1)</f>
        <v>30</v>
      </c>
      <c r="AN155" s="124"/>
      <c r="AO155" s="124"/>
      <c r="AP155" s="124"/>
      <c r="AQ155" s="124"/>
      <c r="AR155" s="116"/>
      <c r="AS155" s="116"/>
      <c r="AV155" s="116"/>
      <c r="AW155" s="124">
        <f>YEAR(BC135+1)</f>
        <v>1900</v>
      </c>
      <c r="AX155" s="124">
        <f>MONTH(BC135+1)</f>
        <v>9</v>
      </c>
      <c r="AY155" s="124">
        <f>DAY(BC135+1)</f>
        <v>24</v>
      </c>
      <c r="AZ155" s="124"/>
      <c r="BA155" s="124"/>
      <c r="BB155" s="124"/>
      <c r="BC155" s="124"/>
      <c r="BD155" s="116"/>
      <c r="BE155" s="116"/>
      <c r="BG155" s="116"/>
      <c r="BH155" s="124">
        <f>YEAR(BN135+1)</f>
        <v>1900</v>
      </c>
      <c r="BI155" s="124">
        <f>MONTH(BN135+1)</f>
        <v>11</v>
      </c>
      <c r="BJ155" s="124">
        <f>DAY(BN135+1)</f>
        <v>19</v>
      </c>
      <c r="BK155" s="124"/>
      <c r="BL155" s="124"/>
      <c r="BM155" s="124"/>
      <c r="BN155" s="124"/>
      <c r="BO155" s="116"/>
      <c r="BP155" s="116"/>
    </row>
    <row r="156" spans="1:73" ht="14.25" hidden="1" customHeight="1">
      <c r="A156" s="116"/>
      <c r="B156" s="116"/>
      <c r="C156" s="125">
        <f>I135+1</f>
        <v>44</v>
      </c>
      <c r="D156" s="125">
        <f t="shared" ref="D156:I156" si="90">C156+1</f>
        <v>45</v>
      </c>
      <c r="E156" s="125">
        <f t="shared" si="90"/>
        <v>46</v>
      </c>
      <c r="F156" s="125">
        <f t="shared" si="90"/>
        <v>47</v>
      </c>
      <c r="G156" s="125">
        <f t="shared" si="90"/>
        <v>48</v>
      </c>
      <c r="H156" s="125">
        <f t="shared" si="90"/>
        <v>49</v>
      </c>
      <c r="I156" s="125">
        <f t="shared" si="90"/>
        <v>50</v>
      </c>
      <c r="J156" s="116"/>
      <c r="K156" s="116"/>
      <c r="L156" s="116"/>
      <c r="M156" s="116"/>
      <c r="N156" s="125">
        <f>T135+1</f>
        <v>100</v>
      </c>
      <c r="O156" s="125">
        <f t="shared" ref="O156:T156" si="91">N156+1</f>
        <v>101</v>
      </c>
      <c r="P156" s="125">
        <f t="shared" si="91"/>
        <v>102</v>
      </c>
      <c r="Q156" s="125">
        <f t="shared" si="91"/>
        <v>103</v>
      </c>
      <c r="R156" s="125">
        <f t="shared" si="91"/>
        <v>104</v>
      </c>
      <c r="S156" s="125">
        <f t="shared" si="91"/>
        <v>105</v>
      </c>
      <c r="T156" s="125">
        <f t="shared" si="91"/>
        <v>106</v>
      </c>
      <c r="U156" s="116"/>
      <c r="V156" s="116"/>
      <c r="Y156" s="116"/>
      <c r="Z156" s="125">
        <f>AF135+1</f>
        <v>156</v>
      </c>
      <c r="AA156" s="125">
        <f t="shared" ref="AA156:AF156" si="92">Z156+1</f>
        <v>157</v>
      </c>
      <c r="AB156" s="125">
        <f t="shared" si="92"/>
        <v>158</v>
      </c>
      <c r="AC156" s="125">
        <f t="shared" si="92"/>
        <v>159</v>
      </c>
      <c r="AD156" s="125">
        <f t="shared" si="92"/>
        <v>160</v>
      </c>
      <c r="AE156" s="125">
        <f t="shared" si="92"/>
        <v>161</v>
      </c>
      <c r="AF156" s="125">
        <f t="shared" si="92"/>
        <v>162</v>
      </c>
      <c r="AG156" s="116"/>
      <c r="AH156" s="116"/>
      <c r="AJ156" s="116"/>
      <c r="AK156" s="125">
        <f>AQ135+1</f>
        <v>212</v>
      </c>
      <c r="AL156" s="125">
        <f t="shared" ref="AL156:AQ156" si="93">AK156+1</f>
        <v>213</v>
      </c>
      <c r="AM156" s="125">
        <f t="shared" si="93"/>
        <v>214</v>
      </c>
      <c r="AN156" s="125">
        <f t="shared" si="93"/>
        <v>215</v>
      </c>
      <c r="AO156" s="125">
        <f t="shared" si="93"/>
        <v>216</v>
      </c>
      <c r="AP156" s="125">
        <f t="shared" si="93"/>
        <v>217</v>
      </c>
      <c r="AQ156" s="125">
        <f t="shared" si="93"/>
        <v>218</v>
      </c>
      <c r="AR156" s="116"/>
      <c r="AS156" s="116"/>
      <c r="AV156" s="116"/>
      <c r="AW156" s="125">
        <f>BC135+1</f>
        <v>268</v>
      </c>
      <c r="AX156" s="125">
        <f t="shared" ref="AX156:BC156" si="94">AW156+1</f>
        <v>269</v>
      </c>
      <c r="AY156" s="125">
        <f t="shared" si="94"/>
        <v>270</v>
      </c>
      <c r="AZ156" s="125">
        <f t="shared" si="94"/>
        <v>271</v>
      </c>
      <c r="BA156" s="125">
        <f t="shared" si="94"/>
        <v>272</v>
      </c>
      <c r="BB156" s="125">
        <f t="shared" si="94"/>
        <v>273</v>
      </c>
      <c r="BC156" s="125">
        <f t="shared" si="94"/>
        <v>274</v>
      </c>
      <c r="BD156" s="116"/>
      <c r="BE156" s="116"/>
      <c r="BG156" s="116"/>
      <c r="BH156" s="125">
        <f>BN135+1</f>
        <v>324</v>
      </c>
      <c r="BI156" s="125">
        <f t="shared" ref="BI156:BN156" si="95">BH156+1</f>
        <v>325</v>
      </c>
      <c r="BJ156" s="125">
        <f t="shared" si="95"/>
        <v>326</v>
      </c>
      <c r="BK156" s="125">
        <f t="shared" si="95"/>
        <v>327</v>
      </c>
      <c r="BL156" s="125">
        <f t="shared" si="95"/>
        <v>328</v>
      </c>
      <c r="BM156" s="125">
        <f t="shared" si="95"/>
        <v>329</v>
      </c>
      <c r="BN156" s="125">
        <f t="shared" si="95"/>
        <v>330</v>
      </c>
      <c r="BO156" s="116"/>
      <c r="BP156" s="116"/>
    </row>
    <row r="157" spans="1:73" ht="14.25" customHeight="1">
      <c r="A157" s="116"/>
      <c r="B157" s="119" t="s">
        <v>1</v>
      </c>
      <c r="C157" s="126">
        <f>DATE($C155,$D155,1)</f>
        <v>32</v>
      </c>
      <c r="D157" s="136"/>
      <c r="E157" s="136"/>
      <c r="F157" s="136"/>
      <c r="G157" s="136"/>
      <c r="H157" s="136"/>
      <c r="I157" s="136"/>
      <c r="J157" s="136"/>
      <c r="K157" s="155"/>
      <c r="L157" s="116"/>
      <c r="M157" s="119" t="s">
        <v>1</v>
      </c>
      <c r="N157" s="126">
        <f>DATE($N155,$O155,1)</f>
        <v>92</v>
      </c>
      <c r="O157" s="136"/>
      <c r="P157" s="136"/>
      <c r="Q157" s="136"/>
      <c r="R157" s="136"/>
      <c r="S157" s="136"/>
      <c r="T157" s="136"/>
      <c r="U157" s="136"/>
      <c r="V157" s="155"/>
      <c r="Y157" s="119" t="s">
        <v>1</v>
      </c>
      <c r="Z157" s="126">
        <f>DATE($Z155,$AA155,1)</f>
        <v>153</v>
      </c>
      <c r="AA157" s="136"/>
      <c r="AB157" s="136"/>
      <c r="AC157" s="136"/>
      <c r="AD157" s="136"/>
      <c r="AE157" s="136"/>
      <c r="AF157" s="136"/>
      <c r="AG157" s="136"/>
      <c r="AH157" s="155"/>
      <c r="AJ157" s="119" t="s">
        <v>1</v>
      </c>
      <c r="AK157" s="126">
        <f>DATE($AK155,$AL155,1)</f>
        <v>183</v>
      </c>
      <c r="AL157" s="136"/>
      <c r="AM157" s="136"/>
      <c r="AN157" s="136"/>
      <c r="AO157" s="136"/>
      <c r="AP157" s="136"/>
      <c r="AQ157" s="136"/>
      <c r="AR157" s="136"/>
      <c r="AS157" s="155"/>
      <c r="AV157" s="119" t="s">
        <v>1</v>
      </c>
      <c r="AW157" s="126">
        <f>DATE($AW155,$AX155,1)</f>
        <v>245</v>
      </c>
      <c r="AX157" s="136"/>
      <c r="AY157" s="136"/>
      <c r="AZ157" s="136"/>
      <c r="BA157" s="136"/>
      <c r="BB157" s="136"/>
      <c r="BC157" s="136"/>
      <c r="BD157" s="136"/>
      <c r="BE157" s="155"/>
      <c r="BG157" s="119" t="s">
        <v>1</v>
      </c>
      <c r="BH157" s="126">
        <f>DATE($BH155,$BI155,1)</f>
        <v>306</v>
      </c>
      <c r="BI157" s="136"/>
      <c r="BJ157" s="136"/>
      <c r="BK157" s="136"/>
      <c r="BL157" s="136"/>
      <c r="BM157" s="136"/>
      <c r="BN157" s="136"/>
      <c r="BO157" s="136"/>
      <c r="BP157" s="155"/>
    </row>
    <row r="158" spans="1:73" ht="14.25" customHeight="1">
      <c r="A158" s="116"/>
      <c r="B158" s="120" t="s">
        <v>49</v>
      </c>
      <c r="C158" s="127" t="str">
        <f>IF(I135&lt;$G$5,I137+1,"")</f>
        <v/>
      </c>
      <c r="D158" s="137" t="str">
        <f t="shared" ref="D158:I158" si="96">IF(C156&lt;$G$5,C158+1,"")</f>
        <v/>
      </c>
      <c r="E158" s="137" t="str">
        <f t="shared" si="96"/>
        <v/>
      </c>
      <c r="F158" s="137" t="str">
        <f t="shared" si="96"/>
        <v/>
      </c>
      <c r="G158" s="137" t="str">
        <f t="shared" si="96"/>
        <v/>
      </c>
      <c r="H158" s="137" t="str">
        <f t="shared" si="96"/>
        <v/>
      </c>
      <c r="I158" s="137" t="str">
        <f t="shared" si="96"/>
        <v/>
      </c>
      <c r="J158" s="150" t="s">
        <v>25</v>
      </c>
      <c r="K158" s="156">
        <f>COUNTIFS(C159:I159,"土",C160:I160,"")+COUNTIFS(C159:I159,"日",C160:I160,"")</f>
        <v>0</v>
      </c>
      <c r="L158" s="116"/>
      <c r="M158" s="120" t="s">
        <v>49</v>
      </c>
      <c r="N158" s="127" t="str">
        <f>IF(T135&lt;$G$5,T137+1,"")</f>
        <v/>
      </c>
      <c r="O158" s="137" t="str">
        <f t="shared" ref="O158:T158" si="97">IF(N156&lt;$G$5,N158+1,"")</f>
        <v/>
      </c>
      <c r="P158" s="137" t="str">
        <f t="shared" si="97"/>
        <v/>
      </c>
      <c r="Q158" s="137" t="str">
        <f t="shared" si="97"/>
        <v/>
      </c>
      <c r="R158" s="137" t="str">
        <f t="shared" si="97"/>
        <v/>
      </c>
      <c r="S158" s="137" t="str">
        <f t="shared" si="97"/>
        <v/>
      </c>
      <c r="T158" s="137" t="str">
        <f t="shared" si="97"/>
        <v/>
      </c>
      <c r="U158" s="150" t="s">
        <v>25</v>
      </c>
      <c r="V158" s="156">
        <f>COUNTIFS(N159:T159,"土",N160:T160,"")+COUNTIFS(N159:T159,"日",N160:T160,"")</f>
        <v>0</v>
      </c>
      <c r="Y158" s="120" t="s">
        <v>49</v>
      </c>
      <c r="Z158" s="127" t="str">
        <f>IF(AF135&lt;$G$5,AF137+1,"")</f>
        <v/>
      </c>
      <c r="AA158" s="137" t="str">
        <f t="shared" ref="AA158:AF158" si="98">IF(Z156&lt;$G$5,Z158+1,"")</f>
        <v/>
      </c>
      <c r="AB158" s="137" t="str">
        <f t="shared" si="98"/>
        <v/>
      </c>
      <c r="AC158" s="137" t="str">
        <f t="shared" si="98"/>
        <v/>
      </c>
      <c r="AD158" s="137" t="str">
        <f t="shared" si="98"/>
        <v/>
      </c>
      <c r="AE158" s="137" t="str">
        <f t="shared" si="98"/>
        <v/>
      </c>
      <c r="AF158" s="137" t="str">
        <f t="shared" si="98"/>
        <v/>
      </c>
      <c r="AG158" s="150" t="s">
        <v>25</v>
      </c>
      <c r="AH158" s="156">
        <f>COUNTIFS(Z159:AF159,"土",Z160:AF160,"")+COUNTIFS(Z159:AF159,"日",Z160:AF160,"")</f>
        <v>0</v>
      </c>
      <c r="AJ158" s="120" t="s">
        <v>49</v>
      </c>
      <c r="AK158" s="127" t="str">
        <f>IF(AQ135&lt;$G$5,AQ137+1,"")</f>
        <v/>
      </c>
      <c r="AL158" s="137" t="str">
        <f t="shared" ref="AL158:AQ158" si="99">IF(AK156&lt;$G$5,AK158+1,"")</f>
        <v/>
      </c>
      <c r="AM158" s="137" t="str">
        <f t="shared" si="99"/>
        <v/>
      </c>
      <c r="AN158" s="137" t="str">
        <f t="shared" si="99"/>
        <v/>
      </c>
      <c r="AO158" s="137" t="str">
        <f t="shared" si="99"/>
        <v/>
      </c>
      <c r="AP158" s="137" t="str">
        <f t="shared" si="99"/>
        <v/>
      </c>
      <c r="AQ158" s="137" t="str">
        <f t="shared" si="99"/>
        <v/>
      </c>
      <c r="AR158" s="150" t="s">
        <v>25</v>
      </c>
      <c r="AS158" s="156">
        <f>COUNTIFS(AK159:AQ159,"土",AK160:AQ160,"")+COUNTIFS(AK159:AQ159,"日",AK160:AQ160,"")</f>
        <v>0</v>
      </c>
      <c r="AV158" s="120" t="s">
        <v>49</v>
      </c>
      <c r="AW158" s="127" t="str">
        <f>IF(BC135&lt;$G$5,BC137+1,"")</f>
        <v/>
      </c>
      <c r="AX158" s="137" t="str">
        <f t="shared" ref="AX158:BC158" si="100">IF(AW156&lt;$G$5,AW158+1,"")</f>
        <v/>
      </c>
      <c r="AY158" s="137" t="str">
        <f t="shared" si="100"/>
        <v/>
      </c>
      <c r="AZ158" s="137" t="str">
        <f t="shared" si="100"/>
        <v/>
      </c>
      <c r="BA158" s="137" t="str">
        <f t="shared" si="100"/>
        <v/>
      </c>
      <c r="BB158" s="137" t="str">
        <f t="shared" si="100"/>
        <v/>
      </c>
      <c r="BC158" s="137" t="str">
        <f t="shared" si="100"/>
        <v/>
      </c>
      <c r="BD158" s="150" t="s">
        <v>25</v>
      </c>
      <c r="BE158" s="156">
        <f>COUNTIFS(AW159:BC159,"土",AW160:BC160,"")+COUNTIFS(AW159:BC159,"日",AW160:BC160,"")</f>
        <v>0</v>
      </c>
      <c r="BG158" s="120" t="s">
        <v>49</v>
      </c>
      <c r="BH158" s="127" t="str">
        <f>IF(BN135&lt;$G$5,BN137+1,"")</f>
        <v/>
      </c>
      <c r="BI158" s="137" t="str">
        <f t="shared" ref="BI158:BN158" si="101">IF(BH156&lt;$G$5,BH158+1,"")</f>
        <v/>
      </c>
      <c r="BJ158" s="137" t="str">
        <f t="shared" si="101"/>
        <v/>
      </c>
      <c r="BK158" s="137" t="str">
        <f t="shared" si="101"/>
        <v/>
      </c>
      <c r="BL158" s="137" t="str">
        <f t="shared" si="101"/>
        <v/>
      </c>
      <c r="BM158" s="137" t="str">
        <f t="shared" si="101"/>
        <v/>
      </c>
      <c r="BN158" s="137" t="str">
        <f t="shared" si="101"/>
        <v/>
      </c>
      <c r="BO158" s="150" t="s">
        <v>25</v>
      </c>
      <c r="BP158" s="156">
        <f>COUNTIFS(BH159:BN159,"土",BH160:BN160,"")+COUNTIFS(BH159:BN159,"日",BH160:BN160,"")</f>
        <v>0</v>
      </c>
    </row>
    <row r="159" spans="1:73" ht="14.25" customHeight="1">
      <c r="A159" s="116"/>
      <c r="B159" s="120" t="s">
        <v>26</v>
      </c>
      <c r="C159" s="128" t="str">
        <f>IF(C158="","","月")</f>
        <v/>
      </c>
      <c r="D159" s="128" t="str">
        <f>IF(D158="","","火")</f>
        <v/>
      </c>
      <c r="E159" s="128" t="str">
        <f>IF(E158="","","水")</f>
        <v/>
      </c>
      <c r="F159" s="128" t="str">
        <f>IF(F158="","","木")</f>
        <v/>
      </c>
      <c r="G159" s="128" t="str">
        <f>IF(G158="","","金")</f>
        <v/>
      </c>
      <c r="H159" s="128" t="str">
        <f>IF(H158="","","土")</f>
        <v/>
      </c>
      <c r="I159" s="128" t="str">
        <f>IF(I158="","","日")</f>
        <v/>
      </c>
      <c r="J159" s="151" t="s">
        <v>50</v>
      </c>
      <c r="K159" s="157">
        <f>COUNTIF(C160:I160,"夏休")+COUNTIF(C160:I160,"冬休")+COUNTIF(C160:I160,"中止")+COUNTIF(C160:I160,"制作中")</f>
        <v>0</v>
      </c>
      <c r="L159" s="116"/>
      <c r="M159" s="120" t="s">
        <v>26</v>
      </c>
      <c r="N159" s="128" t="str">
        <f>IF(N158="","","月")</f>
        <v/>
      </c>
      <c r="O159" s="128" t="str">
        <f>IF(O158="","","火")</f>
        <v/>
      </c>
      <c r="P159" s="128" t="str">
        <f>IF(P158="","","水")</f>
        <v/>
      </c>
      <c r="Q159" s="128" t="str">
        <f>IF(Q158="","","木")</f>
        <v/>
      </c>
      <c r="R159" s="128" t="str">
        <f>IF(R158="","","金")</f>
        <v/>
      </c>
      <c r="S159" s="128" t="str">
        <f>IF(S158="","","土")</f>
        <v/>
      </c>
      <c r="T159" s="128" t="str">
        <f>IF(T158="","","日")</f>
        <v/>
      </c>
      <c r="U159" s="151" t="s">
        <v>50</v>
      </c>
      <c r="V159" s="157">
        <f>COUNTIF(N160:T160,"夏休")+COUNTIF(N160:T160,"冬休")+COUNTIF(N160:T160,"中止")+COUNTIF(N160:T160,"制作中")</f>
        <v>0</v>
      </c>
      <c r="Y159" s="120" t="s">
        <v>26</v>
      </c>
      <c r="Z159" s="128" t="str">
        <f>IF(Z158="","","月")</f>
        <v/>
      </c>
      <c r="AA159" s="128" t="str">
        <f>IF(AA158="","","火")</f>
        <v/>
      </c>
      <c r="AB159" s="128" t="str">
        <f>IF(AB158="","","水")</f>
        <v/>
      </c>
      <c r="AC159" s="128" t="str">
        <f>IF(AC158="","","木")</f>
        <v/>
      </c>
      <c r="AD159" s="128" t="str">
        <f>IF(AD158="","","金")</f>
        <v/>
      </c>
      <c r="AE159" s="128" t="str">
        <f>IF(AE158="","","土")</f>
        <v/>
      </c>
      <c r="AF159" s="128" t="str">
        <f>IF(AF158="","","日")</f>
        <v/>
      </c>
      <c r="AG159" s="151" t="s">
        <v>50</v>
      </c>
      <c r="AH159" s="157">
        <f>COUNTIF(Z160:AF160,"夏休")+COUNTIF(Z160:AF160,"冬休")+COUNTIF(Z160:AF160,"中止")+COUNTIF(Z160:AF160,"制作中")</f>
        <v>0</v>
      </c>
      <c r="AJ159" s="120" t="s">
        <v>26</v>
      </c>
      <c r="AK159" s="128" t="str">
        <f>IF(AK158="","","月")</f>
        <v/>
      </c>
      <c r="AL159" s="128" t="str">
        <f>IF(AL158="","","火")</f>
        <v/>
      </c>
      <c r="AM159" s="128" t="str">
        <f>IF(AM158="","","水")</f>
        <v/>
      </c>
      <c r="AN159" s="128" t="str">
        <f>IF(AN158="","","木")</f>
        <v/>
      </c>
      <c r="AO159" s="128" t="str">
        <f>IF(AO158="","","金")</f>
        <v/>
      </c>
      <c r="AP159" s="128" t="str">
        <f>IF(AP158="","","土")</f>
        <v/>
      </c>
      <c r="AQ159" s="128" t="str">
        <f>IF(AQ158="","","日")</f>
        <v/>
      </c>
      <c r="AR159" s="151" t="s">
        <v>50</v>
      </c>
      <c r="AS159" s="157">
        <f>COUNTIF(AK160:AQ160,"夏休")+COUNTIF(AK160:AQ160,"冬休")+COUNTIF(AK160:AQ160,"中止")+COUNTIF(AK160:AQ160,"制作中")</f>
        <v>0</v>
      </c>
      <c r="AV159" s="120" t="s">
        <v>26</v>
      </c>
      <c r="AW159" s="128" t="str">
        <f>IF(AW158="","","月")</f>
        <v/>
      </c>
      <c r="AX159" s="128" t="str">
        <f>IF(AX158="","","火")</f>
        <v/>
      </c>
      <c r="AY159" s="128" t="str">
        <f>IF(AY158="","","水")</f>
        <v/>
      </c>
      <c r="AZ159" s="128" t="str">
        <f>IF(AZ158="","","木")</f>
        <v/>
      </c>
      <c r="BA159" s="128" t="str">
        <f>IF(BA158="","","金")</f>
        <v/>
      </c>
      <c r="BB159" s="128" t="str">
        <f>IF(BB158="","","土")</f>
        <v/>
      </c>
      <c r="BC159" s="128" t="str">
        <f>IF(BC158="","","日")</f>
        <v/>
      </c>
      <c r="BD159" s="151" t="s">
        <v>50</v>
      </c>
      <c r="BE159" s="157">
        <f>COUNTIF(AW160:BC160,"夏休")+COUNTIF(AW160:BC160,"冬休")+COUNTIF(AW160:BC160,"中止")+COUNTIF(AW160:BC160,"制作中")</f>
        <v>0</v>
      </c>
      <c r="BG159" s="120" t="s">
        <v>26</v>
      </c>
      <c r="BH159" s="128" t="str">
        <f>IF(BH158="","","月")</f>
        <v/>
      </c>
      <c r="BI159" s="128" t="str">
        <f>IF(BI158="","","火")</f>
        <v/>
      </c>
      <c r="BJ159" s="128" t="str">
        <f>IF(BJ158="","","水")</f>
        <v/>
      </c>
      <c r="BK159" s="128" t="str">
        <f>IF(BK158="","","木")</f>
        <v/>
      </c>
      <c r="BL159" s="128" t="str">
        <f>IF(BL158="","","金")</f>
        <v/>
      </c>
      <c r="BM159" s="128" t="str">
        <f>IF(BM158="","","土")</f>
        <v/>
      </c>
      <c r="BN159" s="128" t="str">
        <f>IF(BN158="","","日")</f>
        <v/>
      </c>
      <c r="BO159" s="151" t="s">
        <v>50</v>
      </c>
      <c r="BP159" s="157">
        <f>COUNTIF(BH160:BN160,"夏休")+COUNTIF(BH160:BN160,"冬休")+COUNTIF(BH160:BN160,"中止")+COUNTIF(BH160:BN160,"制作中")</f>
        <v>0</v>
      </c>
    </row>
    <row r="160" spans="1:73" ht="14.25" customHeight="1">
      <c r="A160" s="116"/>
      <c r="B160" s="120" t="s">
        <v>50</v>
      </c>
      <c r="C160" s="129"/>
      <c r="D160" s="138"/>
      <c r="E160" s="138"/>
      <c r="F160" s="138"/>
      <c r="G160" s="138"/>
      <c r="H160" s="138"/>
      <c r="I160" s="146"/>
      <c r="J160" s="151" t="s">
        <v>4</v>
      </c>
      <c r="K160" s="157">
        <f>COUNT(C158:I158)-K159</f>
        <v>0</v>
      </c>
      <c r="L160" s="116"/>
      <c r="M160" s="120" t="s">
        <v>50</v>
      </c>
      <c r="N160" s="129"/>
      <c r="O160" s="138"/>
      <c r="P160" s="138"/>
      <c r="Q160" s="138"/>
      <c r="R160" s="138"/>
      <c r="S160" s="138"/>
      <c r="T160" s="146"/>
      <c r="U160" s="151" t="s">
        <v>4</v>
      </c>
      <c r="V160" s="157">
        <f>COUNT(N158:T158)-V159</f>
        <v>0</v>
      </c>
      <c r="Y160" s="120" t="s">
        <v>50</v>
      </c>
      <c r="Z160" s="129"/>
      <c r="AA160" s="138"/>
      <c r="AB160" s="138"/>
      <c r="AC160" s="138"/>
      <c r="AD160" s="138"/>
      <c r="AE160" s="138"/>
      <c r="AF160" s="146"/>
      <c r="AG160" s="151" t="s">
        <v>4</v>
      </c>
      <c r="AH160" s="157">
        <f>COUNT(Z158:AF158)-AH159</f>
        <v>0</v>
      </c>
      <c r="AJ160" s="120" t="s">
        <v>50</v>
      </c>
      <c r="AK160" s="129"/>
      <c r="AL160" s="138"/>
      <c r="AM160" s="138"/>
      <c r="AN160" s="138"/>
      <c r="AO160" s="138"/>
      <c r="AP160" s="138"/>
      <c r="AQ160" s="146"/>
      <c r="AR160" s="151" t="s">
        <v>4</v>
      </c>
      <c r="AS160" s="157">
        <f>COUNT(AK158:AQ158)-AS159</f>
        <v>0</v>
      </c>
      <c r="AV160" s="120" t="s">
        <v>50</v>
      </c>
      <c r="AW160" s="129"/>
      <c r="AX160" s="138"/>
      <c r="AY160" s="138"/>
      <c r="AZ160" s="138"/>
      <c r="BA160" s="138"/>
      <c r="BB160" s="138"/>
      <c r="BC160" s="146"/>
      <c r="BD160" s="151" t="s">
        <v>4</v>
      </c>
      <c r="BE160" s="157">
        <f>COUNT(AW158:BC158)-BE159</f>
        <v>0</v>
      </c>
      <c r="BG160" s="120" t="s">
        <v>50</v>
      </c>
      <c r="BH160" s="129"/>
      <c r="BI160" s="138"/>
      <c r="BJ160" s="138"/>
      <c r="BK160" s="138"/>
      <c r="BL160" s="138"/>
      <c r="BM160" s="138"/>
      <c r="BN160" s="146"/>
      <c r="BO160" s="151" t="s">
        <v>4</v>
      </c>
      <c r="BP160" s="157">
        <f>COUNT(BH158:BN158)-BP159</f>
        <v>0</v>
      </c>
    </row>
    <row r="161" spans="1:74" ht="14.25" customHeight="1">
      <c r="A161" s="116"/>
      <c r="B161" s="120"/>
      <c r="C161" s="130"/>
      <c r="D161" s="139"/>
      <c r="E161" s="139"/>
      <c r="F161" s="139"/>
      <c r="G161" s="139"/>
      <c r="H161" s="139"/>
      <c r="I161" s="147"/>
      <c r="J161" s="151" t="s">
        <v>29</v>
      </c>
      <c r="K161" s="157">
        <f>COUNTIF(C162:I163,"休")</f>
        <v>0</v>
      </c>
      <c r="L161" s="116"/>
      <c r="M161" s="120"/>
      <c r="N161" s="130"/>
      <c r="O161" s="139"/>
      <c r="P161" s="139"/>
      <c r="Q161" s="139"/>
      <c r="R161" s="139"/>
      <c r="S161" s="139"/>
      <c r="T161" s="147"/>
      <c r="U161" s="151" t="s">
        <v>29</v>
      </c>
      <c r="V161" s="157">
        <f>COUNTIF(N162:T163,"休")</f>
        <v>0</v>
      </c>
      <c r="Y161" s="120"/>
      <c r="Z161" s="130"/>
      <c r="AA161" s="139"/>
      <c r="AB161" s="139"/>
      <c r="AC161" s="139"/>
      <c r="AD161" s="139"/>
      <c r="AE161" s="139"/>
      <c r="AF161" s="147"/>
      <c r="AG161" s="151" t="s">
        <v>29</v>
      </c>
      <c r="AH161" s="157">
        <f>COUNTIF(Z162:AF163,"休")</f>
        <v>0</v>
      </c>
      <c r="AJ161" s="120"/>
      <c r="AK161" s="130"/>
      <c r="AL161" s="139"/>
      <c r="AM161" s="139"/>
      <c r="AN161" s="139"/>
      <c r="AO161" s="139"/>
      <c r="AP161" s="139"/>
      <c r="AQ161" s="147"/>
      <c r="AR161" s="151" t="s">
        <v>29</v>
      </c>
      <c r="AS161" s="157">
        <f>COUNTIF(AK162:AQ163,"休")</f>
        <v>0</v>
      </c>
      <c r="AV161" s="120"/>
      <c r="AW161" s="130"/>
      <c r="AX161" s="139"/>
      <c r="AY161" s="139"/>
      <c r="AZ161" s="139"/>
      <c r="BA161" s="139"/>
      <c r="BB161" s="139"/>
      <c r="BC161" s="147"/>
      <c r="BD161" s="151" t="s">
        <v>29</v>
      </c>
      <c r="BE161" s="157">
        <f>COUNTIF(AW162:BC163,"休")</f>
        <v>0</v>
      </c>
      <c r="BG161" s="120"/>
      <c r="BH161" s="130"/>
      <c r="BI161" s="139"/>
      <c r="BJ161" s="139"/>
      <c r="BK161" s="139"/>
      <c r="BL161" s="139"/>
      <c r="BM161" s="139"/>
      <c r="BN161" s="147"/>
      <c r="BO161" s="151" t="s">
        <v>29</v>
      </c>
      <c r="BP161" s="157">
        <f>COUNTIF(BH162:BN163,"休")</f>
        <v>0</v>
      </c>
    </row>
    <row r="162" spans="1:74" ht="14.25" customHeight="1">
      <c r="A162" s="116"/>
      <c r="B162" s="120" t="s">
        <v>2</v>
      </c>
      <c r="C162" s="131"/>
      <c r="D162" s="140"/>
      <c r="E162" s="140"/>
      <c r="F162" s="140"/>
      <c r="G162" s="140"/>
      <c r="H162" s="140"/>
      <c r="I162" s="148"/>
      <c r="J162" s="151" t="s">
        <v>30</v>
      </c>
      <c r="K162" s="160" t="e">
        <f>K161/K160</f>
        <v>#DIV/0!</v>
      </c>
      <c r="L162" s="116"/>
      <c r="M162" s="120" t="s">
        <v>2</v>
      </c>
      <c r="N162" s="131"/>
      <c r="O162" s="140"/>
      <c r="P162" s="140"/>
      <c r="Q162" s="140"/>
      <c r="R162" s="140"/>
      <c r="S162" s="140"/>
      <c r="T162" s="148"/>
      <c r="U162" s="151" t="s">
        <v>30</v>
      </c>
      <c r="V162" s="160" t="e">
        <f>V161/V160</f>
        <v>#DIV/0!</v>
      </c>
      <c r="Y162" s="120" t="s">
        <v>2</v>
      </c>
      <c r="Z162" s="131"/>
      <c r="AA162" s="140"/>
      <c r="AB162" s="140"/>
      <c r="AC162" s="140"/>
      <c r="AD162" s="140"/>
      <c r="AE162" s="140"/>
      <c r="AF162" s="148"/>
      <c r="AG162" s="151" t="s">
        <v>30</v>
      </c>
      <c r="AH162" s="160" t="e">
        <f>AH161/AH160</f>
        <v>#DIV/0!</v>
      </c>
      <c r="AJ162" s="120" t="s">
        <v>2</v>
      </c>
      <c r="AK162" s="131"/>
      <c r="AL162" s="140"/>
      <c r="AM162" s="140"/>
      <c r="AN162" s="140"/>
      <c r="AO162" s="140"/>
      <c r="AP162" s="140"/>
      <c r="AQ162" s="148"/>
      <c r="AR162" s="151" t="s">
        <v>30</v>
      </c>
      <c r="AS162" s="160" t="e">
        <f>AS161/AS160</f>
        <v>#DIV/0!</v>
      </c>
      <c r="AV162" s="120" t="s">
        <v>2</v>
      </c>
      <c r="AW162" s="131"/>
      <c r="AX162" s="140"/>
      <c r="AY162" s="140"/>
      <c r="AZ162" s="140"/>
      <c r="BA162" s="140"/>
      <c r="BB162" s="140"/>
      <c r="BC162" s="148"/>
      <c r="BD162" s="151" t="s">
        <v>30</v>
      </c>
      <c r="BE162" s="160" t="e">
        <f>BE161/BE160</f>
        <v>#DIV/0!</v>
      </c>
      <c r="BG162" s="120" t="s">
        <v>2</v>
      </c>
      <c r="BH162" s="131"/>
      <c r="BI162" s="140"/>
      <c r="BJ162" s="140"/>
      <c r="BK162" s="140"/>
      <c r="BL162" s="140"/>
      <c r="BM162" s="140"/>
      <c r="BN162" s="148"/>
      <c r="BO162" s="151" t="s">
        <v>30</v>
      </c>
      <c r="BP162" s="160" t="e">
        <f>BP161/BP160</f>
        <v>#DIV/0!</v>
      </c>
    </row>
    <row r="163" spans="1:74" ht="14.25" customHeight="1">
      <c r="A163" s="116"/>
      <c r="B163" s="120"/>
      <c r="C163" s="131"/>
      <c r="D163" s="140"/>
      <c r="E163" s="140"/>
      <c r="F163" s="140"/>
      <c r="G163" s="140"/>
      <c r="H163" s="140"/>
      <c r="I163" s="148"/>
      <c r="J163" s="151" t="s">
        <v>7</v>
      </c>
      <c r="K163" s="157">
        <f>COUNTA(C164:I164)</f>
        <v>0</v>
      </c>
      <c r="L163" s="116"/>
      <c r="M163" s="120"/>
      <c r="N163" s="131"/>
      <c r="O163" s="140"/>
      <c r="P163" s="140"/>
      <c r="Q163" s="140"/>
      <c r="R163" s="140"/>
      <c r="S163" s="140"/>
      <c r="T163" s="148"/>
      <c r="U163" s="151" t="s">
        <v>7</v>
      </c>
      <c r="V163" s="157">
        <f>COUNTA(N164:T164)</f>
        <v>0</v>
      </c>
      <c r="Y163" s="120"/>
      <c r="Z163" s="131"/>
      <c r="AA163" s="140"/>
      <c r="AB163" s="140"/>
      <c r="AC163" s="140"/>
      <c r="AD163" s="140"/>
      <c r="AE163" s="140"/>
      <c r="AF163" s="148"/>
      <c r="AG163" s="151" t="s">
        <v>7</v>
      </c>
      <c r="AH163" s="157">
        <f>COUNTA(Z164:AF164)</f>
        <v>0</v>
      </c>
      <c r="AJ163" s="120"/>
      <c r="AK163" s="131"/>
      <c r="AL163" s="140"/>
      <c r="AM163" s="140"/>
      <c r="AN163" s="140"/>
      <c r="AO163" s="140"/>
      <c r="AP163" s="140"/>
      <c r="AQ163" s="148"/>
      <c r="AR163" s="151" t="s">
        <v>7</v>
      </c>
      <c r="AS163" s="157">
        <f>COUNTA(AK164:AQ164)</f>
        <v>0</v>
      </c>
      <c r="AV163" s="120"/>
      <c r="AW163" s="131"/>
      <c r="AX163" s="140"/>
      <c r="AY163" s="140"/>
      <c r="AZ163" s="140"/>
      <c r="BA163" s="140"/>
      <c r="BB163" s="140"/>
      <c r="BC163" s="148"/>
      <c r="BD163" s="151" t="s">
        <v>7</v>
      </c>
      <c r="BE163" s="157">
        <f>COUNTA(AW164:BC164)</f>
        <v>0</v>
      </c>
      <c r="BG163" s="120"/>
      <c r="BH163" s="131"/>
      <c r="BI163" s="140"/>
      <c r="BJ163" s="140"/>
      <c r="BK163" s="140"/>
      <c r="BL163" s="140"/>
      <c r="BM163" s="140"/>
      <c r="BN163" s="148"/>
      <c r="BO163" s="151" t="s">
        <v>7</v>
      </c>
      <c r="BP163" s="157">
        <f>COUNTA(BH164:BN164)</f>
        <v>0</v>
      </c>
    </row>
    <row r="164" spans="1:74" ht="14.25" customHeight="1">
      <c r="A164" s="116"/>
      <c r="B164" s="120" t="s">
        <v>17</v>
      </c>
      <c r="C164" s="131"/>
      <c r="D164" s="140"/>
      <c r="E164" s="140"/>
      <c r="F164" s="140"/>
      <c r="G164" s="140"/>
      <c r="H164" s="140"/>
      <c r="I164" s="148"/>
      <c r="J164" s="151" t="s">
        <v>31</v>
      </c>
      <c r="K164" s="160" t="e">
        <f>K163/K160</f>
        <v>#DIV/0!</v>
      </c>
      <c r="L164" s="116"/>
      <c r="M164" s="120" t="s">
        <v>17</v>
      </c>
      <c r="N164" s="131"/>
      <c r="O164" s="140"/>
      <c r="P164" s="140"/>
      <c r="Q164" s="140"/>
      <c r="R164" s="140"/>
      <c r="S164" s="140"/>
      <c r="T164" s="148"/>
      <c r="U164" s="151" t="s">
        <v>31</v>
      </c>
      <c r="V164" s="160" t="e">
        <f>V163/V160</f>
        <v>#DIV/0!</v>
      </c>
      <c r="Y164" s="120" t="s">
        <v>17</v>
      </c>
      <c r="Z164" s="131"/>
      <c r="AA164" s="140"/>
      <c r="AB164" s="140"/>
      <c r="AC164" s="140"/>
      <c r="AD164" s="140"/>
      <c r="AE164" s="140"/>
      <c r="AF164" s="148"/>
      <c r="AG164" s="151" t="s">
        <v>31</v>
      </c>
      <c r="AH164" s="160" t="e">
        <f>AH163/AH160</f>
        <v>#DIV/0!</v>
      </c>
      <c r="AJ164" s="120" t="s">
        <v>17</v>
      </c>
      <c r="AK164" s="131"/>
      <c r="AL164" s="140"/>
      <c r="AM164" s="140"/>
      <c r="AN164" s="140"/>
      <c r="AO164" s="140"/>
      <c r="AP164" s="140"/>
      <c r="AQ164" s="148"/>
      <c r="AR164" s="151" t="s">
        <v>31</v>
      </c>
      <c r="AS164" s="160" t="e">
        <f>AS163/AS160</f>
        <v>#DIV/0!</v>
      </c>
      <c r="AV164" s="120" t="s">
        <v>17</v>
      </c>
      <c r="AW164" s="131"/>
      <c r="AX164" s="140"/>
      <c r="AY164" s="140"/>
      <c r="AZ164" s="140"/>
      <c r="BA164" s="140"/>
      <c r="BB164" s="140"/>
      <c r="BC164" s="148"/>
      <c r="BD164" s="151" t="s">
        <v>31</v>
      </c>
      <c r="BE164" s="160" t="e">
        <f>BE163/BE160</f>
        <v>#DIV/0!</v>
      </c>
      <c r="BG164" s="120" t="s">
        <v>17</v>
      </c>
      <c r="BH164" s="131"/>
      <c r="BI164" s="140"/>
      <c r="BJ164" s="140"/>
      <c r="BK164" s="140"/>
      <c r="BL164" s="140"/>
      <c r="BM164" s="140"/>
      <c r="BN164" s="148"/>
      <c r="BO164" s="151" t="s">
        <v>31</v>
      </c>
      <c r="BP164" s="160" t="e">
        <f>BP163/BP160</f>
        <v>#DIV/0!</v>
      </c>
    </row>
    <row r="165" spans="1:74" ht="14.25" customHeight="1">
      <c r="A165" s="116"/>
      <c r="B165" s="121"/>
      <c r="C165" s="132"/>
      <c r="D165" s="141"/>
      <c r="E165" s="141"/>
      <c r="F165" s="141"/>
      <c r="G165" s="141"/>
      <c r="H165" s="141"/>
      <c r="I165" s="149"/>
      <c r="J165" s="152" t="s">
        <v>10</v>
      </c>
      <c r="K165" s="149" t="str">
        <f>IF(1&gt;K158,"対象外",IF(K163&gt;=K158,"OK","NG"))</f>
        <v>対象外</v>
      </c>
      <c r="L165" s="116"/>
      <c r="M165" s="121"/>
      <c r="N165" s="132"/>
      <c r="O165" s="141"/>
      <c r="P165" s="141"/>
      <c r="Q165" s="141"/>
      <c r="R165" s="141"/>
      <c r="S165" s="141"/>
      <c r="T165" s="149"/>
      <c r="U165" s="152" t="s">
        <v>10</v>
      </c>
      <c r="V165" s="149" t="str">
        <f>IF(1&gt;V158,"対象外",IF(V163&gt;=V158,"OK","NG"))</f>
        <v>対象外</v>
      </c>
      <c r="Y165" s="121"/>
      <c r="Z165" s="132"/>
      <c r="AA165" s="141"/>
      <c r="AB165" s="141"/>
      <c r="AC165" s="141"/>
      <c r="AD165" s="141"/>
      <c r="AE165" s="141"/>
      <c r="AF165" s="149"/>
      <c r="AG165" s="152" t="s">
        <v>10</v>
      </c>
      <c r="AH165" s="149" t="str">
        <f>IF(1&gt;AH158,"対象外",IF(AH163&gt;=AH158,"OK","NG"))</f>
        <v>対象外</v>
      </c>
      <c r="AJ165" s="121"/>
      <c r="AK165" s="132"/>
      <c r="AL165" s="141"/>
      <c r="AM165" s="141"/>
      <c r="AN165" s="141"/>
      <c r="AO165" s="141"/>
      <c r="AP165" s="141"/>
      <c r="AQ165" s="149"/>
      <c r="AR165" s="152" t="s">
        <v>10</v>
      </c>
      <c r="AS165" s="149" t="str">
        <f>IF(1&gt;AS158,"対象外",IF(AS163&gt;=AS158,"OK","NG"))</f>
        <v>対象外</v>
      </c>
      <c r="AV165" s="121"/>
      <c r="AW165" s="132"/>
      <c r="AX165" s="141"/>
      <c r="AY165" s="141"/>
      <c r="AZ165" s="141"/>
      <c r="BA165" s="141"/>
      <c r="BB165" s="141"/>
      <c r="BC165" s="149"/>
      <c r="BD165" s="152" t="s">
        <v>10</v>
      </c>
      <c r="BE165" s="149" t="str">
        <f>IF(1&gt;BE158,"対象外",IF(BE163&gt;=BE158,"OK","NG"))</f>
        <v>対象外</v>
      </c>
      <c r="BG165" s="121"/>
      <c r="BH165" s="132"/>
      <c r="BI165" s="141"/>
      <c r="BJ165" s="141"/>
      <c r="BK165" s="141"/>
      <c r="BL165" s="141"/>
      <c r="BM165" s="141"/>
      <c r="BN165" s="149"/>
      <c r="BO165" s="152" t="s">
        <v>10</v>
      </c>
      <c r="BP165" s="149" t="str">
        <f>IF(1&gt;BP158,"対象外",IF(BP163&gt;=BP158,"OK","NG"))</f>
        <v>対象外</v>
      </c>
      <c r="BV165" s="115" t="str">
        <f>IF(COUNTIF(K165:BP165,"NG")&gt;=1,"NG","OK")</f>
        <v>OK</v>
      </c>
    </row>
    <row r="166" spans="1:74" ht="14.25" hidden="1" customHeight="1">
      <c r="A166" s="116"/>
      <c r="B166" s="122" t="s">
        <v>32</v>
      </c>
      <c r="C166" s="123"/>
      <c r="D166" s="123"/>
      <c r="E166" s="123"/>
      <c r="F166" s="123"/>
      <c r="G166" s="123"/>
      <c r="H166" s="122" t="e">
        <f>IF(AND(DAY(H158)&gt;=22,DAY(H158)&lt;=28,H159="土"),1,0)</f>
        <v>#VALUE!</v>
      </c>
      <c r="I166" s="123"/>
      <c r="J166" s="116"/>
      <c r="K166" s="116"/>
      <c r="L166" s="116"/>
      <c r="M166" s="123"/>
      <c r="N166" s="123"/>
      <c r="O166" s="123"/>
      <c r="P166" s="123"/>
      <c r="Q166" s="123"/>
      <c r="R166" s="123"/>
      <c r="S166" s="122" t="e">
        <f>IF(AND(DAY(S158)&gt;=22,DAY(S158)&lt;=28,S159="土"),1,0)</f>
        <v>#VALUE!</v>
      </c>
      <c r="T166" s="123"/>
      <c r="U166" s="116"/>
      <c r="V166" s="116"/>
      <c r="Y166" s="123"/>
      <c r="Z166" s="123"/>
      <c r="AA166" s="123"/>
      <c r="AB166" s="123"/>
      <c r="AC166" s="123"/>
      <c r="AD166" s="123"/>
      <c r="AE166" s="122" t="e">
        <f>IF(AND(DAY(AE158)&gt;=22,DAY(AE158)&lt;=28,AE159="土"),1,0)</f>
        <v>#VALUE!</v>
      </c>
      <c r="AF166" s="123"/>
      <c r="AG166" s="116"/>
      <c r="AH166" s="116"/>
      <c r="AJ166" s="123"/>
      <c r="AK166" s="123"/>
      <c r="AL166" s="123"/>
      <c r="AM166" s="123"/>
      <c r="AN166" s="123"/>
      <c r="AO166" s="123"/>
      <c r="AP166" s="122" t="e">
        <f>IF(AND(DAY(AP158)&gt;=22,DAY(AP158)&lt;=28,AP159="土"),1,0)</f>
        <v>#VALUE!</v>
      </c>
      <c r="AQ166" s="123"/>
      <c r="AR166" s="116"/>
      <c r="AS166" s="116"/>
      <c r="AV166" s="123"/>
      <c r="AW166" s="123"/>
      <c r="AX166" s="123"/>
      <c r="AY166" s="123"/>
      <c r="AZ166" s="123"/>
      <c r="BA166" s="123"/>
      <c r="BB166" s="122" t="e">
        <f>IF(AND(DAY(BB158)&gt;=22,DAY(BB158)&lt;=28,BB159="土"),1,0)</f>
        <v>#VALUE!</v>
      </c>
      <c r="BC166" s="123"/>
      <c r="BD166" s="116"/>
      <c r="BE166" s="116"/>
      <c r="BG166" s="123"/>
      <c r="BH166" s="123"/>
      <c r="BI166" s="123"/>
      <c r="BJ166" s="123"/>
      <c r="BK166" s="123"/>
      <c r="BL166" s="123"/>
      <c r="BM166" s="122" t="e">
        <f>IF(AND(DAY(BM158)&gt;=22,DAY(BM158)&lt;=28,BM159="土"),1,0)</f>
        <v>#VALUE!</v>
      </c>
      <c r="BN166" s="123"/>
      <c r="BO166" s="116"/>
      <c r="BP166" s="116"/>
      <c r="BU166" s="115">
        <f t="shared" ref="BU166:BU173" si="102">_xlfn.AGGREGATE(9,6,C166:BN166)</f>
        <v>0</v>
      </c>
    </row>
    <row r="167" spans="1:74" ht="14.25" hidden="1" customHeight="1">
      <c r="A167" s="116"/>
      <c r="B167" s="122" t="s">
        <v>46</v>
      </c>
      <c r="C167" s="123"/>
      <c r="D167" s="123"/>
      <c r="E167" s="123"/>
      <c r="F167" s="123"/>
      <c r="G167" s="123"/>
      <c r="H167" s="122" t="e">
        <f>IF(AND(DAY(H158)&gt;=22,DAY(H158)&lt;=28,H159="土",OR(H164="休",H164="雨")),1,0)</f>
        <v>#VALUE!</v>
      </c>
      <c r="I167" s="123"/>
      <c r="J167" s="116"/>
      <c r="K167" s="116"/>
      <c r="L167" s="116"/>
      <c r="M167" s="123"/>
      <c r="N167" s="123"/>
      <c r="O167" s="123"/>
      <c r="P167" s="123"/>
      <c r="Q167" s="123"/>
      <c r="R167" s="123"/>
      <c r="S167" s="122" t="e">
        <f>IF(AND(DAY(S158)&gt;=22,DAY(S158)&lt;=28,S159="土",OR(S164="休",S164="雨")),1,0)</f>
        <v>#VALUE!</v>
      </c>
      <c r="T167" s="123"/>
      <c r="U167" s="116"/>
      <c r="V167" s="116"/>
      <c r="Y167" s="123"/>
      <c r="Z167" s="123"/>
      <c r="AA167" s="123"/>
      <c r="AB167" s="123"/>
      <c r="AC167" s="123"/>
      <c r="AD167" s="123"/>
      <c r="AE167" s="122" t="e">
        <f>IF(AND(DAY(AE158)&gt;=22,DAY(AE158)&lt;=28,AE159="土",OR(AE164="休",AE164="雨")),1,0)</f>
        <v>#VALUE!</v>
      </c>
      <c r="AF167" s="123"/>
      <c r="AG167" s="116"/>
      <c r="AH167" s="116"/>
      <c r="AJ167" s="123"/>
      <c r="AK167" s="123"/>
      <c r="AL167" s="123"/>
      <c r="AM167" s="123"/>
      <c r="AN167" s="123"/>
      <c r="AO167" s="123"/>
      <c r="AP167" s="122" t="e">
        <f>IF(AND(DAY(AP158)&gt;=22,DAY(AP158)&lt;=28,AP159="土",OR(AP164="休",AP164="雨")),1,0)</f>
        <v>#VALUE!</v>
      </c>
      <c r="AQ167" s="123"/>
      <c r="AR167" s="116"/>
      <c r="AS167" s="116"/>
      <c r="AV167" s="123"/>
      <c r="AW167" s="123"/>
      <c r="AX167" s="123"/>
      <c r="AY167" s="123"/>
      <c r="AZ167" s="123"/>
      <c r="BA167" s="123"/>
      <c r="BB167" s="122" t="e">
        <f>IF(AND(DAY(BB158)&gt;=22,DAY(BB158)&lt;=28,BB159="土",OR(BB164="休",BB164="雨")),1,0)</f>
        <v>#VALUE!</v>
      </c>
      <c r="BC167" s="123"/>
      <c r="BD167" s="116"/>
      <c r="BE167" s="116"/>
      <c r="BG167" s="123"/>
      <c r="BH167" s="123"/>
      <c r="BI167" s="123"/>
      <c r="BJ167" s="123"/>
      <c r="BK167" s="123"/>
      <c r="BL167" s="123"/>
      <c r="BM167" s="122" t="e">
        <f>IF(AND(DAY(BM158)&gt;=22,DAY(BM158)&lt;=28,BM159="土",OR(BM164="休",BM164="雨")),1,0)</f>
        <v>#VALUE!</v>
      </c>
      <c r="BN167" s="123"/>
      <c r="BO167" s="116"/>
      <c r="BP167" s="116"/>
      <c r="BU167" s="115">
        <f t="shared" si="102"/>
        <v>0</v>
      </c>
    </row>
    <row r="168" spans="1:74" ht="14.25" hidden="1" customHeight="1">
      <c r="A168" s="116"/>
      <c r="B168" s="122" t="s">
        <v>37</v>
      </c>
      <c r="C168" s="123"/>
      <c r="D168" s="123"/>
      <c r="E168" s="123"/>
      <c r="F168" s="123"/>
      <c r="G168" s="123"/>
      <c r="H168" s="122" t="e">
        <f>IF(AND(DAY(H158)&gt;=8,DAY(H158)&lt;=14,H159="土"),1,0)</f>
        <v>#VALUE!</v>
      </c>
      <c r="I168" s="123"/>
      <c r="J168" s="116"/>
      <c r="K168" s="116"/>
      <c r="L168" s="116"/>
      <c r="M168" s="123"/>
      <c r="N168" s="123"/>
      <c r="O168" s="123"/>
      <c r="P168" s="123"/>
      <c r="Q168" s="123"/>
      <c r="R168" s="123"/>
      <c r="S168" s="122" t="e">
        <f>IF(AND(DAY(S158)&gt;=8,DAY(S158)&lt;=14,S159="土"),1,0)</f>
        <v>#VALUE!</v>
      </c>
      <c r="T168" s="123"/>
      <c r="U168" s="116"/>
      <c r="V168" s="116"/>
      <c r="Y168" s="123"/>
      <c r="Z168" s="123"/>
      <c r="AA168" s="123"/>
      <c r="AB168" s="123"/>
      <c r="AC168" s="123"/>
      <c r="AD168" s="123"/>
      <c r="AE168" s="122" t="e">
        <f>IF(AND(DAY(AE158)&gt;=8,DAY(AE158)&lt;=14,AE159="土"),1,0)</f>
        <v>#VALUE!</v>
      </c>
      <c r="AF168" s="123"/>
      <c r="AG168" s="116"/>
      <c r="AH168" s="116"/>
      <c r="AJ168" s="123"/>
      <c r="AK168" s="123"/>
      <c r="AL168" s="123"/>
      <c r="AM168" s="123"/>
      <c r="AN168" s="123"/>
      <c r="AO168" s="123"/>
      <c r="AP168" s="122" t="e">
        <f>IF(AND(DAY(AP158)&gt;=8,DAY(AP158)&lt;=14,AP159="土"),1,0)</f>
        <v>#VALUE!</v>
      </c>
      <c r="AQ168" s="123"/>
      <c r="AR168" s="116"/>
      <c r="AS168" s="116"/>
      <c r="AV168" s="123"/>
      <c r="AW168" s="123"/>
      <c r="AX168" s="123"/>
      <c r="AY168" s="123"/>
      <c r="AZ168" s="123"/>
      <c r="BA168" s="123"/>
      <c r="BB168" s="122" t="e">
        <f>IF(AND(DAY(BB158)&gt;=8,DAY(BB158)&lt;=14,BB159="土"),1,0)</f>
        <v>#VALUE!</v>
      </c>
      <c r="BC168" s="123"/>
      <c r="BD168" s="116"/>
      <c r="BE168" s="116"/>
      <c r="BG168" s="123"/>
      <c r="BH168" s="123"/>
      <c r="BI168" s="123"/>
      <c r="BJ168" s="123"/>
      <c r="BK168" s="123"/>
      <c r="BL168" s="123"/>
      <c r="BM168" s="122" t="e">
        <f>IF(AND(DAY(BM158)&gt;=8,DAY(BM158)&lt;=14,BM159="土"),1,0)</f>
        <v>#VALUE!</v>
      </c>
      <c r="BN168" s="123"/>
      <c r="BO168" s="116"/>
      <c r="BP168" s="116"/>
      <c r="BU168" s="115">
        <f t="shared" si="102"/>
        <v>0</v>
      </c>
    </row>
    <row r="169" spans="1:74" ht="14.25" hidden="1" customHeight="1">
      <c r="A169" s="116"/>
      <c r="B169" s="122" t="s">
        <v>52</v>
      </c>
      <c r="C169" s="123"/>
      <c r="D169" s="123"/>
      <c r="E169" s="123"/>
      <c r="F169" s="123"/>
      <c r="G169" s="123"/>
      <c r="H169" s="122" t="e">
        <f>IF(AND(DAY(H158)&gt;=8,DAY(H158)&lt;=14,H159="土",OR(H164="休",H164="雨")),1,0)</f>
        <v>#VALUE!</v>
      </c>
      <c r="I169" s="123"/>
      <c r="J169" s="116"/>
      <c r="K169" s="116"/>
      <c r="L169" s="116"/>
      <c r="M169" s="123"/>
      <c r="N169" s="123"/>
      <c r="O169" s="123"/>
      <c r="P169" s="123"/>
      <c r="Q169" s="123"/>
      <c r="R169" s="123"/>
      <c r="S169" s="122" t="e">
        <f>IF(AND(DAY(S158)&gt;=8,DAY(S158)&lt;=14,S159="土",OR(S164="休",S164="雨")),1,0)</f>
        <v>#VALUE!</v>
      </c>
      <c r="T169" s="123"/>
      <c r="U169" s="116"/>
      <c r="V169" s="116"/>
      <c r="Y169" s="123"/>
      <c r="Z169" s="123"/>
      <c r="AA169" s="123"/>
      <c r="AB169" s="123"/>
      <c r="AC169" s="123"/>
      <c r="AD169" s="123"/>
      <c r="AE169" s="122" t="e">
        <f>IF(AND(DAY(AE158)&gt;=8,DAY(AE158)&lt;=14,AE159="土",OR(AE164="休",AE164="雨")),1,0)</f>
        <v>#VALUE!</v>
      </c>
      <c r="AF169" s="123"/>
      <c r="AG169" s="116"/>
      <c r="AH169" s="116"/>
      <c r="AJ169" s="123"/>
      <c r="AK169" s="123"/>
      <c r="AL169" s="123"/>
      <c r="AM169" s="123"/>
      <c r="AN169" s="123"/>
      <c r="AO169" s="123"/>
      <c r="AP169" s="122" t="e">
        <f>IF(AND(DAY(AP158)&gt;=8,DAY(AP158)&lt;=14,AP159="土",OR(AP164="休",AP164="雨")),1,0)</f>
        <v>#VALUE!</v>
      </c>
      <c r="AQ169" s="123"/>
      <c r="AR169" s="116"/>
      <c r="AS169" s="116"/>
      <c r="AV169" s="123"/>
      <c r="AW169" s="123"/>
      <c r="AX169" s="123"/>
      <c r="AY169" s="123"/>
      <c r="AZ169" s="123"/>
      <c r="BA169" s="123"/>
      <c r="BB169" s="122" t="e">
        <f>IF(AND(DAY(BB158)&gt;=8,DAY(BB158)&lt;=14,BB159="土",OR(BB164="休",BB164="雨")),1,0)</f>
        <v>#VALUE!</v>
      </c>
      <c r="BC169" s="123"/>
      <c r="BD169" s="116"/>
      <c r="BE169" s="116"/>
      <c r="BG169" s="123"/>
      <c r="BH169" s="123"/>
      <c r="BI169" s="123"/>
      <c r="BJ169" s="123"/>
      <c r="BK169" s="123"/>
      <c r="BL169" s="123"/>
      <c r="BM169" s="122" t="e">
        <f>IF(AND(DAY(BM158)&gt;=8,DAY(BM158)&lt;=14,BM159="土",OR(BM164="休",BM164="雨")),1,0)</f>
        <v>#VALUE!</v>
      </c>
      <c r="BN169" s="123"/>
      <c r="BO169" s="116"/>
      <c r="BP169" s="116"/>
      <c r="BU169" s="115">
        <f t="shared" si="102"/>
        <v>0</v>
      </c>
    </row>
    <row r="170" spans="1:74" ht="14.25" hidden="1" customHeight="1">
      <c r="A170" s="116"/>
      <c r="B170" s="122" t="s">
        <v>51</v>
      </c>
      <c r="C170" s="123"/>
      <c r="D170" s="123"/>
      <c r="E170" s="123"/>
      <c r="F170" s="123"/>
      <c r="G170" s="123"/>
      <c r="H170" s="122"/>
      <c r="I170" s="122" t="e">
        <f>IF(AND(DAY(I158)&gt;=22,DAY(I158)&lt;=28,I159="日"),1,0)</f>
        <v>#VALUE!</v>
      </c>
      <c r="J170" s="122"/>
      <c r="K170" s="122"/>
      <c r="L170" s="122"/>
      <c r="M170" s="122"/>
      <c r="N170" s="122"/>
      <c r="O170" s="122"/>
      <c r="P170" s="122"/>
      <c r="Q170" s="122"/>
      <c r="R170" s="122"/>
      <c r="S170" s="122"/>
      <c r="T170" s="122" t="e">
        <f>IF(AND(DAY(T158)&gt;=22,DAY(T158)&lt;=28,T159="日"),1,0)</f>
        <v>#VALUE!</v>
      </c>
      <c r="U170" s="122"/>
      <c r="V170" s="122"/>
      <c r="W170" s="122"/>
      <c r="X170" s="122"/>
      <c r="Y170" s="122"/>
      <c r="Z170" s="122"/>
      <c r="AA170" s="122"/>
      <c r="AB170" s="122"/>
      <c r="AC170" s="122"/>
      <c r="AD170" s="122"/>
      <c r="AE170" s="122"/>
      <c r="AF170" s="122" t="e">
        <f>IF(AND(DAY(AF158)&gt;=22,DAY(AF158)&lt;=28,AF159="日"),1,0)</f>
        <v>#VALUE!</v>
      </c>
      <c r="AG170" s="122"/>
      <c r="AH170" s="122"/>
      <c r="AI170" s="122"/>
      <c r="AJ170" s="122"/>
      <c r="AK170" s="122"/>
      <c r="AL170" s="122"/>
      <c r="AM170" s="122"/>
      <c r="AN170" s="122"/>
      <c r="AO170" s="122"/>
      <c r="AP170" s="122"/>
      <c r="AQ170" s="122" t="e">
        <f>IF(AND(DAY(AQ158)&gt;=22,DAY(AQ158)&lt;=28,AQ159="日"),1,0)</f>
        <v>#VALUE!</v>
      </c>
      <c r="AR170" s="122"/>
      <c r="AS170" s="122"/>
      <c r="AT170" s="122"/>
      <c r="AU170" s="122"/>
      <c r="AV170" s="122"/>
      <c r="AW170" s="122"/>
      <c r="AX170" s="122"/>
      <c r="AY170" s="122"/>
      <c r="AZ170" s="122"/>
      <c r="BA170" s="122"/>
      <c r="BB170" s="122"/>
      <c r="BC170" s="122" t="e">
        <f>IF(AND(DAY(BC158)&gt;=22,DAY(BC158)&lt;=28,BC159="日"),1,0)</f>
        <v>#VALUE!</v>
      </c>
      <c r="BD170" s="122"/>
      <c r="BE170" s="122"/>
      <c r="BF170" s="122"/>
      <c r="BG170" s="122"/>
      <c r="BH170" s="122"/>
      <c r="BI170" s="122"/>
      <c r="BJ170" s="122"/>
      <c r="BK170" s="122"/>
      <c r="BL170" s="122"/>
      <c r="BM170" s="122"/>
      <c r="BN170" s="122" t="e">
        <f>IF(AND(DAY(BN158)&gt;=22,DAY(BN158)&lt;=28,BN159="日"),1,0)</f>
        <v>#VALUE!</v>
      </c>
      <c r="BO170" s="116"/>
      <c r="BP170" s="116"/>
      <c r="BU170" s="115">
        <f t="shared" si="102"/>
        <v>0</v>
      </c>
    </row>
    <row r="171" spans="1:74" ht="14.25" hidden="1" customHeight="1">
      <c r="A171" s="116"/>
      <c r="B171" s="122" t="s">
        <v>53</v>
      </c>
      <c r="C171" s="116"/>
      <c r="D171" s="116"/>
      <c r="E171" s="116"/>
      <c r="F171" s="116"/>
      <c r="G171" s="116"/>
      <c r="H171" s="122"/>
      <c r="I171" s="122" t="e">
        <f>IF(AND(DAY(I158)&gt;=22,DAY(I158)&lt;=28,I159="日",OR(I164="休",I164="雨")),1,0)</f>
        <v>#VALUE!</v>
      </c>
      <c r="J171" s="122"/>
      <c r="K171" s="122"/>
      <c r="L171" s="122"/>
      <c r="M171" s="122"/>
      <c r="N171" s="122"/>
      <c r="O171" s="122"/>
      <c r="P171" s="122"/>
      <c r="Q171" s="122"/>
      <c r="R171" s="122"/>
      <c r="S171" s="122"/>
      <c r="T171" s="122" t="e">
        <f>IF(AND(DAY(T158)&gt;=22,DAY(T158)&lt;=28,T159="日",OR(T164="休",T164="雨")),1,0)</f>
        <v>#VALUE!</v>
      </c>
      <c r="U171" s="122"/>
      <c r="V171" s="122"/>
      <c r="W171" s="122"/>
      <c r="X171" s="122"/>
      <c r="Y171" s="122"/>
      <c r="Z171" s="122"/>
      <c r="AA171" s="122"/>
      <c r="AB171" s="122"/>
      <c r="AC171" s="122"/>
      <c r="AD171" s="122"/>
      <c r="AE171" s="122"/>
      <c r="AF171" s="122" t="e">
        <f>IF(AND(DAY(AF158)&gt;=22,DAY(AF158)&lt;=28,AF159="日",OR(AF164="休",AF164="雨")),1,0)</f>
        <v>#VALUE!</v>
      </c>
      <c r="AG171" s="122"/>
      <c r="AH171" s="122"/>
      <c r="AI171" s="122"/>
      <c r="AJ171" s="122"/>
      <c r="AK171" s="122"/>
      <c r="AL171" s="122"/>
      <c r="AM171" s="122"/>
      <c r="AN171" s="122"/>
      <c r="AO171" s="122"/>
      <c r="AP171" s="122"/>
      <c r="AQ171" s="122" t="e">
        <f>IF(AND(DAY(AQ158)&gt;=22,DAY(AQ158)&lt;=28,AQ159="日",OR(AQ164="休",AQ164="雨")),1,0)</f>
        <v>#VALUE!</v>
      </c>
      <c r="AR171" s="122"/>
      <c r="AS171" s="122"/>
      <c r="AT171" s="122"/>
      <c r="AU171" s="122"/>
      <c r="AV171" s="122"/>
      <c r="AW171" s="122"/>
      <c r="AX171" s="122"/>
      <c r="AY171" s="122"/>
      <c r="AZ171" s="122"/>
      <c r="BA171" s="122"/>
      <c r="BB171" s="122"/>
      <c r="BC171" s="122" t="e">
        <f>IF(AND(DAY(BC158)&gt;=22,DAY(BC158)&lt;=28,BC159="日",OR(BC164="休",BC164="雨")),1,0)</f>
        <v>#VALUE!</v>
      </c>
      <c r="BD171" s="122"/>
      <c r="BE171" s="122"/>
      <c r="BF171" s="122"/>
      <c r="BG171" s="122"/>
      <c r="BH171" s="122"/>
      <c r="BI171" s="122"/>
      <c r="BJ171" s="122"/>
      <c r="BK171" s="122"/>
      <c r="BL171" s="122"/>
      <c r="BM171" s="122"/>
      <c r="BN171" s="122" t="e">
        <f>IF(AND(DAY(BN158)&gt;=22,DAY(BN158)&lt;=28,BN159="日",OR(BN164="休",BN164="雨")),1,0)</f>
        <v>#VALUE!</v>
      </c>
      <c r="BU171" s="115">
        <f t="shared" si="102"/>
        <v>0</v>
      </c>
    </row>
    <row r="172" spans="1:74" ht="14.25" hidden="1" customHeight="1">
      <c r="A172" s="116"/>
      <c r="B172" s="122" t="s">
        <v>54</v>
      </c>
      <c r="C172" s="116"/>
      <c r="D172" s="116"/>
      <c r="E172" s="116"/>
      <c r="F172" s="116"/>
      <c r="G172" s="116"/>
      <c r="H172" s="122"/>
      <c r="I172" s="122" t="e">
        <f>IF(AND(DAY(I158)&gt;=8,DAY(I158)&lt;=14,I159="日"),1,0)</f>
        <v>#VALUE!</v>
      </c>
      <c r="J172" s="122"/>
      <c r="K172" s="122"/>
      <c r="L172" s="122"/>
      <c r="M172" s="122"/>
      <c r="N172" s="122"/>
      <c r="O172" s="122"/>
      <c r="P172" s="122"/>
      <c r="Q172" s="122"/>
      <c r="R172" s="122"/>
      <c r="S172" s="122"/>
      <c r="T172" s="122" t="e">
        <f>IF(AND(DAY(T158)&gt;=8,DAY(T158)&lt;=14,T159="日"),1,0)</f>
        <v>#VALUE!</v>
      </c>
      <c r="U172" s="122"/>
      <c r="V172" s="122"/>
      <c r="W172" s="122"/>
      <c r="X172" s="122"/>
      <c r="Y172" s="122"/>
      <c r="Z172" s="122"/>
      <c r="AA172" s="122"/>
      <c r="AB172" s="122"/>
      <c r="AC172" s="122"/>
      <c r="AD172" s="122"/>
      <c r="AE172" s="122"/>
      <c r="AF172" s="122" t="e">
        <f>IF(AND(DAY(AF158)&gt;=8,DAY(AF158)&lt;=14,AF159="日"),1,0)</f>
        <v>#VALUE!</v>
      </c>
      <c r="AG172" s="122"/>
      <c r="AH172" s="122"/>
      <c r="AI172" s="122"/>
      <c r="AJ172" s="122"/>
      <c r="AK172" s="122"/>
      <c r="AL172" s="122"/>
      <c r="AM172" s="122"/>
      <c r="AN172" s="122"/>
      <c r="AO172" s="122"/>
      <c r="AP172" s="122"/>
      <c r="AQ172" s="122" t="e">
        <f>IF(AND(DAY(AQ158)&gt;=8,DAY(AQ158)&lt;=14,AQ159="日"),1,0)</f>
        <v>#VALUE!</v>
      </c>
      <c r="AR172" s="122"/>
      <c r="AS172" s="122"/>
      <c r="AT172" s="122"/>
      <c r="AU172" s="122"/>
      <c r="AV172" s="122"/>
      <c r="AW172" s="122"/>
      <c r="AX172" s="122"/>
      <c r="AY172" s="122"/>
      <c r="AZ172" s="122"/>
      <c r="BA172" s="122"/>
      <c r="BB172" s="122"/>
      <c r="BC172" s="122" t="e">
        <f>IF(AND(DAY(BC158)&gt;=8,DAY(BC158)&lt;=14,BC159="日"),1,0)</f>
        <v>#VALUE!</v>
      </c>
      <c r="BD172" s="122"/>
      <c r="BE172" s="122"/>
      <c r="BF172" s="122"/>
      <c r="BG172" s="122"/>
      <c r="BH172" s="122"/>
      <c r="BI172" s="122"/>
      <c r="BJ172" s="122"/>
      <c r="BK172" s="122"/>
      <c r="BL172" s="122"/>
      <c r="BM172" s="122"/>
      <c r="BN172" s="122" t="e">
        <f>IF(AND(DAY(BN158)&gt;=8,DAY(BN158)&lt;=14,BN159="日"),1,0)</f>
        <v>#VALUE!</v>
      </c>
      <c r="BU172" s="115">
        <f t="shared" si="102"/>
        <v>0</v>
      </c>
    </row>
    <row r="173" spans="1:74" ht="14.25" hidden="1" customHeight="1">
      <c r="A173" s="116"/>
      <c r="B173" s="122" t="s">
        <v>56</v>
      </c>
      <c r="C173" s="124"/>
      <c r="D173" s="124"/>
      <c r="E173" s="124"/>
      <c r="F173" s="124"/>
      <c r="G173" s="124"/>
      <c r="H173" s="122"/>
      <c r="I173" s="122" t="e">
        <f>IF(AND(DAY(I158)&gt;=8,DAY(I158)&lt;=14,I159="日",OR(I164="休",I164="雨")),1,0)</f>
        <v>#VALUE!</v>
      </c>
      <c r="J173" s="122"/>
      <c r="K173" s="122"/>
      <c r="L173" s="122"/>
      <c r="M173" s="122"/>
      <c r="N173" s="122"/>
      <c r="O173" s="122"/>
      <c r="P173" s="122"/>
      <c r="Q173" s="122"/>
      <c r="R173" s="122"/>
      <c r="S173" s="122"/>
      <c r="T173" s="122" t="e">
        <f>IF(AND(DAY(T158)&gt;=8,DAY(T158)&lt;=14,T159="日",OR(T164="休",T164="雨")),1,0)</f>
        <v>#VALUE!</v>
      </c>
      <c r="U173" s="122"/>
      <c r="V173" s="122"/>
      <c r="W173" s="122"/>
      <c r="X173" s="122"/>
      <c r="Y173" s="122"/>
      <c r="Z173" s="122"/>
      <c r="AA173" s="122"/>
      <c r="AB173" s="122"/>
      <c r="AC173" s="122"/>
      <c r="AD173" s="122"/>
      <c r="AE173" s="122"/>
      <c r="AF173" s="122" t="e">
        <f>IF(AND(DAY(AF158)&gt;=8,DAY(AF158)&lt;=14,AF159="日",OR(AF164="休",AF164="雨")),1,0)</f>
        <v>#VALUE!</v>
      </c>
      <c r="AG173" s="122"/>
      <c r="AH173" s="122"/>
      <c r="AI173" s="122"/>
      <c r="AJ173" s="122"/>
      <c r="AK173" s="122"/>
      <c r="AL173" s="122"/>
      <c r="AM173" s="122"/>
      <c r="AN173" s="122"/>
      <c r="AO173" s="122"/>
      <c r="AP173" s="122"/>
      <c r="AQ173" s="122" t="e">
        <f>IF(AND(DAY(AQ158)&gt;=8,DAY(AQ158)&lt;=14,AQ159="日",OR(AQ164="休",AQ164="雨")),1,0)</f>
        <v>#VALUE!</v>
      </c>
      <c r="AR173" s="122"/>
      <c r="AS173" s="122"/>
      <c r="AT173" s="122"/>
      <c r="AU173" s="122"/>
      <c r="AV173" s="122"/>
      <c r="AW173" s="122"/>
      <c r="AX173" s="122"/>
      <c r="AY173" s="122"/>
      <c r="AZ173" s="122"/>
      <c r="BA173" s="122"/>
      <c r="BB173" s="122"/>
      <c r="BC173" s="122" t="e">
        <f>IF(AND(DAY(BC158)&gt;=8,DAY(BC158)&lt;=14,BC159="日",OR(BC164="休",BC164="雨")),1,0)</f>
        <v>#VALUE!</v>
      </c>
      <c r="BD173" s="122"/>
      <c r="BE173" s="122"/>
      <c r="BF173" s="122"/>
      <c r="BG173" s="122"/>
      <c r="BH173" s="122"/>
      <c r="BI173" s="122"/>
      <c r="BJ173" s="122"/>
      <c r="BK173" s="122"/>
      <c r="BL173" s="122"/>
      <c r="BM173" s="122"/>
      <c r="BN173" s="122" t="e">
        <f>IF(AND(DAY(BN158)&gt;=8,DAY(BN158)&lt;=14,BN159="日",OR(BN164="休",BN164="雨")),1,0)</f>
        <v>#VALUE!</v>
      </c>
      <c r="BU173" s="115">
        <f t="shared" si="102"/>
        <v>0</v>
      </c>
    </row>
    <row r="174" spans="1:74" ht="14.25" customHeight="1">
      <c r="A174" s="116"/>
      <c r="B174" s="116"/>
      <c r="C174" s="125"/>
      <c r="D174" s="125"/>
      <c r="E174" s="125"/>
      <c r="F174" s="125"/>
      <c r="G174" s="125"/>
      <c r="H174" s="125"/>
      <c r="I174" s="125"/>
      <c r="J174" s="116"/>
      <c r="K174" s="116"/>
      <c r="L174" s="116"/>
      <c r="M174" s="116"/>
      <c r="N174" s="116"/>
      <c r="O174" s="116"/>
      <c r="P174" s="116"/>
      <c r="Q174" s="116"/>
      <c r="R174" s="116"/>
      <c r="S174" s="116"/>
      <c r="T174" s="116"/>
      <c r="U174" s="116"/>
      <c r="V174" s="116"/>
    </row>
    <row r="175" spans="1:74" ht="14.25" customHeight="1">
      <c r="A175" s="116"/>
      <c r="B175" s="123"/>
      <c r="C175" s="133"/>
      <c r="D175" s="142"/>
      <c r="E175" s="142"/>
      <c r="F175" s="142"/>
      <c r="G175" s="142"/>
      <c r="H175" s="142"/>
      <c r="I175" s="142"/>
      <c r="J175" s="142"/>
      <c r="K175" s="142"/>
      <c r="L175" s="116"/>
      <c r="M175" s="116"/>
      <c r="N175" s="116"/>
      <c r="O175" s="116"/>
      <c r="P175" s="116"/>
      <c r="Q175" s="116"/>
      <c r="R175" s="116"/>
      <c r="S175" s="116"/>
      <c r="T175" s="116"/>
      <c r="U175" s="116"/>
      <c r="V175" s="116"/>
    </row>
    <row r="176" spans="1:74" ht="14.25" customHeight="1">
      <c r="A176" s="116"/>
      <c r="B176" s="123"/>
      <c r="C176" s="134"/>
      <c r="D176" s="134"/>
      <c r="E176" s="134"/>
      <c r="F176" s="134"/>
      <c r="G176" s="134"/>
      <c r="H176" s="134"/>
      <c r="I176" s="134"/>
      <c r="J176" s="116"/>
      <c r="K176" s="116"/>
      <c r="L176" s="116"/>
      <c r="M176" s="116"/>
      <c r="N176" s="116"/>
      <c r="O176" s="116"/>
      <c r="P176" s="116"/>
      <c r="Q176" s="116"/>
      <c r="R176" s="116"/>
      <c r="S176" s="116"/>
      <c r="T176" s="116"/>
      <c r="U176" s="116"/>
      <c r="V176" s="116"/>
    </row>
    <row r="177" spans="1:22" ht="14.25" customHeight="1">
      <c r="A177" s="116"/>
      <c r="B177" s="123"/>
      <c r="C177" s="123"/>
      <c r="D177" s="123"/>
      <c r="E177" s="123"/>
      <c r="F177" s="123"/>
      <c r="G177" s="123"/>
      <c r="H177" s="123"/>
      <c r="I177" s="123"/>
      <c r="J177" s="116"/>
      <c r="K177" s="116"/>
      <c r="L177" s="116"/>
      <c r="M177" s="116"/>
      <c r="N177" s="116"/>
      <c r="O177" s="116"/>
      <c r="P177" s="116"/>
      <c r="Q177" s="116"/>
      <c r="R177" s="116"/>
      <c r="S177" s="116"/>
      <c r="T177" s="116"/>
      <c r="U177" s="116"/>
      <c r="V177" s="116"/>
    </row>
    <row r="178" spans="1:22" ht="14.25" customHeight="1">
      <c r="A178" s="116"/>
      <c r="B178" s="123"/>
      <c r="C178" s="135"/>
      <c r="D178" s="135"/>
      <c r="E178" s="135"/>
      <c r="F178" s="135"/>
      <c r="G178" s="135"/>
      <c r="H178" s="135"/>
      <c r="I178" s="135"/>
      <c r="J178" s="116"/>
      <c r="K178" s="116"/>
      <c r="L178" s="116"/>
      <c r="M178" s="116"/>
      <c r="N178" s="116"/>
      <c r="O178" s="116"/>
      <c r="P178" s="116"/>
      <c r="Q178" s="116"/>
      <c r="R178" s="116"/>
      <c r="S178" s="116"/>
      <c r="T178" s="116"/>
      <c r="U178" s="116"/>
      <c r="V178" s="116"/>
    </row>
    <row r="179" spans="1:22" ht="14.25" customHeight="1">
      <c r="A179" s="116"/>
      <c r="B179" s="123"/>
      <c r="C179" s="135"/>
      <c r="D179" s="135"/>
      <c r="E179" s="135"/>
      <c r="F179" s="135"/>
      <c r="G179" s="135"/>
      <c r="H179" s="135"/>
      <c r="I179" s="135"/>
      <c r="J179" s="116"/>
      <c r="K179" s="116"/>
      <c r="L179" s="116"/>
      <c r="M179" s="116"/>
      <c r="N179" s="116"/>
      <c r="O179" s="116"/>
      <c r="P179" s="116"/>
      <c r="Q179" s="116"/>
      <c r="R179" s="116"/>
      <c r="S179" s="116"/>
      <c r="T179" s="116"/>
      <c r="U179" s="116"/>
      <c r="V179" s="116"/>
    </row>
    <row r="180" spans="1:22" ht="14.25" customHeight="1">
      <c r="A180" s="116"/>
      <c r="B180" s="123"/>
      <c r="C180" s="123"/>
      <c r="D180" s="123"/>
      <c r="E180" s="123"/>
      <c r="F180" s="123"/>
      <c r="G180" s="123"/>
      <c r="H180" s="123"/>
      <c r="I180" s="123"/>
      <c r="J180" s="116"/>
      <c r="K180" s="161"/>
      <c r="L180" s="116"/>
      <c r="M180" s="116"/>
      <c r="N180" s="116"/>
      <c r="O180" s="116"/>
      <c r="P180" s="116"/>
      <c r="Q180" s="116"/>
      <c r="R180" s="116"/>
      <c r="S180" s="116"/>
      <c r="T180" s="116"/>
      <c r="U180" s="116"/>
      <c r="V180" s="116"/>
    </row>
    <row r="181" spans="1:22" ht="14.25" customHeight="1">
      <c r="A181" s="116"/>
      <c r="B181" s="123"/>
      <c r="C181" s="123"/>
      <c r="D181" s="123"/>
      <c r="E181" s="123"/>
      <c r="F181" s="123"/>
      <c r="G181" s="123"/>
      <c r="H181" s="123"/>
      <c r="I181" s="123"/>
      <c r="J181" s="116"/>
      <c r="K181" s="116"/>
      <c r="L181" s="116"/>
      <c r="M181" s="116"/>
      <c r="N181" s="116"/>
      <c r="O181" s="116"/>
      <c r="P181" s="116"/>
      <c r="Q181" s="116"/>
      <c r="R181" s="116"/>
      <c r="S181" s="116"/>
      <c r="T181" s="116"/>
      <c r="U181" s="116"/>
      <c r="V181" s="116"/>
    </row>
    <row r="182" spans="1:22" ht="14.25" customHeight="1">
      <c r="A182" s="116"/>
      <c r="B182" s="123"/>
      <c r="C182" s="123"/>
      <c r="D182" s="123"/>
      <c r="E182" s="123"/>
      <c r="F182" s="123"/>
      <c r="G182" s="123"/>
      <c r="H182" s="123"/>
      <c r="I182" s="123"/>
      <c r="J182" s="116"/>
      <c r="K182" s="161"/>
      <c r="L182" s="116"/>
      <c r="M182" s="116"/>
      <c r="N182" s="116"/>
      <c r="O182" s="116"/>
      <c r="P182" s="116"/>
      <c r="Q182" s="116"/>
      <c r="R182" s="116"/>
      <c r="S182" s="116"/>
      <c r="T182" s="116"/>
      <c r="U182" s="116"/>
      <c r="V182" s="116"/>
    </row>
    <row r="183" spans="1:22" ht="14.25" customHeight="1">
      <c r="A183" s="116"/>
      <c r="B183" s="123"/>
      <c r="C183" s="123"/>
      <c r="D183" s="123"/>
      <c r="E183" s="123"/>
      <c r="F183" s="123"/>
      <c r="G183" s="123"/>
      <c r="H183" s="123"/>
      <c r="I183" s="123"/>
      <c r="J183" s="116"/>
      <c r="K183" s="116"/>
      <c r="L183" s="116"/>
      <c r="M183" s="116"/>
      <c r="N183" s="116"/>
      <c r="O183" s="116"/>
      <c r="P183" s="116"/>
      <c r="Q183" s="116"/>
      <c r="R183" s="116"/>
      <c r="S183" s="116"/>
      <c r="T183" s="116"/>
      <c r="U183" s="116"/>
      <c r="V183" s="116"/>
    </row>
    <row r="184" spans="1:22" ht="14.25" customHeight="1">
      <c r="A184" s="116"/>
      <c r="B184" s="116"/>
      <c r="C184" s="116"/>
      <c r="D184" s="116"/>
      <c r="E184" s="116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</row>
    <row r="185" spans="1:22" ht="14.25" customHeight="1">
      <c r="A185" s="116"/>
      <c r="B185" s="116"/>
      <c r="C185" s="116"/>
      <c r="D185" s="116"/>
      <c r="E185" s="116"/>
      <c r="F185" s="116"/>
      <c r="G185" s="116"/>
      <c r="H185" s="116"/>
      <c r="I185" s="116"/>
      <c r="J185" s="116"/>
      <c r="K185" s="116"/>
      <c r="L185" s="116"/>
      <c r="M185" s="116"/>
      <c r="N185" s="116"/>
      <c r="O185" s="116"/>
      <c r="P185" s="116"/>
      <c r="Q185" s="116"/>
      <c r="R185" s="116"/>
      <c r="S185" s="116"/>
      <c r="T185" s="116"/>
      <c r="U185" s="116"/>
      <c r="V185" s="116"/>
    </row>
    <row r="186" spans="1:22" ht="14.25" customHeight="1">
      <c r="A186" s="116"/>
      <c r="B186" s="116"/>
      <c r="C186" s="116"/>
      <c r="D186" s="116"/>
      <c r="E186" s="116"/>
      <c r="F186" s="116"/>
      <c r="G186" s="116"/>
      <c r="H186" s="116"/>
      <c r="I186" s="116"/>
      <c r="J186" s="116"/>
      <c r="K186" s="116"/>
      <c r="L186" s="116"/>
      <c r="M186" s="116"/>
      <c r="N186" s="116"/>
      <c r="O186" s="116"/>
      <c r="P186" s="116"/>
      <c r="Q186" s="116"/>
      <c r="R186" s="116"/>
      <c r="S186" s="116"/>
      <c r="T186" s="116"/>
      <c r="U186" s="116"/>
      <c r="V186" s="116"/>
    </row>
    <row r="187" spans="1:22" ht="14.25" customHeight="1">
      <c r="A187" s="116"/>
      <c r="B187" s="116"/>
      <c r="C187" s="116"/>
      <c r="D187" s="116"/>
      <c r="E187" s="116"/>
      <c r="F187" s="116"/>
      <c r="G187" s="116"/>
      <c r="H187" s="116"/>
      <c r="I187" s="116"/>
      <c r="J187" s="116"/>
      <c r="K187" s="116"/>
      <c r="L187" s="116"/>
      <c r="M187" s="116"/>
      <c r="N187" s="116"/>
      <c r="O187" s="116"/>
      <c r="P187" s="116"/>
      <c r="Q187" s="116"/>
      <c r="R187" s="116"/>
      <c r="S187" s="116"/>
      <c r="T187" s="116"/>
      <c r="U187" s="116"/>
      <c r="V187" s="116"/>
    </row>
    <row r="188" spans="1:22" ht="14.25" customHeight="1">
      <c r="A188" s="116"/>
      <c r="B188" s="116"/>
      <c r="C188" s="116"/>
      <c r="D188" s="116"/>
      <c r="E188" s="116"/>
      <c r="F188" s="116"/>
      <c r="G188" s="116"/>
      <c r="H188" s="116"/>
      <c r="I188" s="116"/>
      <c r="J188" s="116"/>
      <c r="K188" s="116"/>
      <c r="L188" s="116"/>
      <c r="M188" s="116"/>
      <c r="N188" s="116"/>
      <c r="O188" s="116"/>
      <c r="P188" s="116"/>
      <c r="Q188" s="116"/>
      <c r="R188" s="116"/>
      <c r="S188" s="116"/>
      <c r="T188" s="116"/>
      <c r="U188" s="116"/>
      <c r="V188" s="116"/>
    </row>
    <row r="189" spans="1:22" ht="14.25" customHeight="1">
      <c r="A189" s="116"/>
      <c r="B189" s="116"/>
      <c r="C189" s="116"/>
      <c r="D189" s="116"/>
      <c r="E189" s="116"/>
      <c r="F189" s="116"/>
      <c r="G189" s="116"/>
      <c r="H189" s="116"/>
      <c r="I189" s="116"/>
      <c r="J189" s="116"/>
      <c r="K189" s="116"/>
      <c r="L189" s="116"/>
      <c r="M189" s="116"/>
      <c r="N189" s="116"/>
      <c r="O189" s="116"/>
      <c r="P189" s="116"/>
      <c r="Q189" s="116"/>
      <c r="R189" s="116"/>
      <c r="S189" s="116"/>
      <c r="T189" s="116"/>
      <c r="U189" s="116"/>
      <c r="V189" s="116"/>
    </row>
    <row r="190" spans="1:22" ht="14.25" customHeight="1">
      <c r="A190" s="116"/>
      <c r="B190" s="116"/>
      <c r="C190" s="116"/>
      <c r="D190" s="116"/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  <c r="Q190" s="116"/>
      <c r="R190" s="116"/>
      <c r="S190" s="116"/>
      <c r="T190" s="116"/>
      <c r="U190" s="116"/>
      <c r="V190" s="116"/>
    </row>
    <row r="191" spans="1:22" ht="14.25" customHeight="1">
      <c r="A191" s="116"/>
      <c r="B191" s="116"/>
      <c r="C191" s="116"/>
      <c r="D191" s="116"/>
      <c r="E191" s="116"/>
      <c r="F191" s="116"/>
      <c r="G191" s="116"/>
      <c r="H191" s="116"/>
      <c r="I191" s="116"/>
      <c r="J191" s="116"/>
      <c r="K191" s="116"/>
      <c r="L191" s="116"/>
      <c r="M191" s="116"/>
      <c r="N191" s="116"/>
      <c r="O191" s="116"/>
      <c r="P191" s="116"/>
      <c r="Q191" s="116"/>
      <c r="R191" s="116"/>
      <c r="S191" s="116"/>
      <c r="T191" s="116"/>
      <c r="U191" s="116"/>
      <c r="V191" s="116"/>
    </row>
    <row r="192" spans="1:22" ht="14.25" customHeight="1">
      <c r="A192" s="116"/>
      <c r="B192" s="116"/>
      <c r="C192" s="116"/>
      <c r="D192" s="116"/>
      <c r="E192" s="116"/>
      <c r="F192" s="116"/>
      <c r="G192" s="116"/>
      <c r="H192" s="116"/>
      <c r="I192" s="116"/>
      <c r="J192" s="116"/>
      <c r="K192" s="116"/>
      <c r="L192" s="116"/>
      <c r="M192" s="116"/>
      <c r="N192" s="116"/>
      <c r="O192" s="116"/>
      <c r="P192" s="116"/>
      <c r="Q192" s="116"/>
      <c r="R192" s="116"/>
      <c r="S192" s="116"/>
      <c r="T192" s="116"/>
      <c r="U192" s="116"/>
      <c r="V192" s="116"/>
    </row>
    <row r="193" spans="1:22" ht="14.25" customHeight="1">
      <c r="A193" s="116"/>
      <c r="B193" s="116"/>
      <c r="C193" s="116"/>
      <c r="D193" s="116"/>
      <c r="E193" s="116"/>
      <c r="F193" s="116"/>
      <c r="G193" s="116"/>
      <c r="H193" s="116"/>
      <c r="I193" s="116"/>
      <c r="J193" s="116"/>
      <c r="K193" s="116"/>
      <c r="L193" s="116"/>
      <c r="M193" s="116"/>
      <c r="N193" s="116"/>
      <c r="O193" s="116"/>
      <c r="P193" s="116"/>
      <c r="Q193" s="116"/>
      <c r="R193" s="116"/>
      <c r="S193" s="116"/>
      <c r="T193" s="116"/>
      <c r="U193" s="116"/>
      <c r="V193" s="116"/>
    </row>
    <row r="194" spans="1:22" ht="14.25" customHeight="1">
      <c r="A194" s="116"/>
      <c r="B194" s="116"/>
      <c r="C194" s="116"/>
      <c r="D194" s="116"/>
      <c r="E194" s="116"/>
      <c r="F194" s="116"/>
      <c r="G194" s="116"/>
      <c r="H194" s="116"/>
      <c r="I194" s="116"/>
      <c r="J194" s="116"/>
      <c r="K194" s="116"/>
      <c r="L194" s="116"/>
      <c r="M194" s="116"/>
      <c r="N194" s="116"/>
      <c r="O194" s="116"/>
      <c r="P194" s="116"/>
      <c r="Q194" s="116"/>
      <c r="R194" s="116"/>
      <c r="S194" s="116"/>
      <c r="T194" s="116"/>
      <c r="U194" s="116"/>
      <c r="V194" s="116"/>
    </row>
    <row r="195" spans="1:22" ht="14.25" customHeight="1">
      <c r="A195" s="116"/>
      <c r="B195" s="116"/>
      <c r="C195" s="116"/>
      <c r="D195" s="116"/>
      <c r="E195" s="116"/>
      <c r="F195" s="116"/>
      <c r="G195" s="116"/>
      <c r="H195" s="116"/>
      <c r="I195" s="116"/>
      <c r="J195" s="116"/>
      <c r="K195" s="116"/>
      <c r="L195" s="116"/>
      <c r="M195" s="116"/>
      <c r="N195" s="116"/>
      <c r="O195" s="116"/>
      <c r="P195" s="116"/>
      <c r="Q195" s="116"/>
      <c r="R195" s="116"/>
      <c r="S195" s="116"/>
      <c r="T195" s="116"/>
      <c r="U195" s="116"/>
      <c r="V195" s="116"/>
    </row>
    <row r="196" spans="1:22" ht="14.25" customHeight="1">
      <c r="A196" s="116"/>
      <c r="B196" s="116"/>
      <c r="C196" s="116"/>
      <c r="D196" s="116"/>
      <c r="E196" s="116"/>
      <c r="F196" s="116"/>
      <c r="G196" s="116"/>
      <c r="H196" s="116"/>
      <c r="I196" s="116"/>
      <c r="J196" s="116"/>
      <c r="K196" s="116"/>
      <c r="L196" s="116"/>
      <c r="M196" s="116"/>
      <c r="N196" s="116"/>
      <c r="O196" s="116"/>
      <c r="P196" s="116"/>
      <c r="Q196" s="116"/>
      <c r="R196" s="116"/>
      <c r="S196" s="116"/>
      <c r="T196" s="116"/>
      <c r="U196" s="116"/>
      <c r="V196" s="116"/>
    </row>
    <row r="197" spans="1:22" ht="14.25" customHeight="1">
      <c r="A197" s="116"/>
      <c r="B197" s="116"/>
      <c r="C197" s="116"/>
      <c r="D197" s="116"/>
      <c r="E197" s="116"/>
      <c r="F197" s="116"/>
      <c r="G197" s="116"/>
      <c r="H197" s="116"/>
      <c r="I197" s="116"/>
      <c r="J197" s="116"/>
      <c r="K197" s="116"/>
      <c r="L197" s="116"/>
      <c r="M197" s="116"/>
      <c r="N197" s="116"/>
      <c r="O197" s="116"/>
      <c r="P197" s="116"/>
      <c r="Q197" s="116"/>
      <c r="R197" s="116"/>
      <c r="S197" s="116"/>
      <c r="T197" s="116"/>
      <c r="U197" s="116"/>
      <c r="V197" s="116"/>
    </row>
    <row r="198" spans="1:22" ht="14.25" customHeight="1">
      <c r="A198" s="116"/>
      <c r="B198" s="116"/>
      <c r="C198" s="116"/>
      <c r="D198" s="116"/>
      <c r="E198" s="116"/>
      <c r="F198" s="116"/>
      <c r="G198" s="116"/>
      <c r="H198" s="116"/>
      <c r="I198" s="116"/>
      <c r="J198" s="116"/>
      <c r="K198" s="116"/>
      <c r="L198" s="116"/>
      <c r="M198" s="116"/>
      <c r="N198" s="116"/>
      <c r="O198" s="116"/>
      <c r="P198" s="116"/>
      <c r="Q198" s="116"/>
      <c r="R198" s="116"/>
      <c r="S198" s="116"/>
      <c r="T198" s="116"/>
      <c r="U198" s="116"/>
      <c r="V198" s="116"/>
    </row>
    <row r="199" spans="1:22" ht="14.25" customHeight="1">
      <c r="A199" s="116"/>
      <c r="B199" s="116"/>
      <c r="C199" s="116"/>
      <c r="D199" s="116"/>
      <c r="E199" s="116"/>
      <c r="F199" s="116"/>
      <c r="G199" s="116"/>
      <c r="H199" s="116"/>
      <c r="I199" s="116"/>
      <c r="J199" s="116"/>
      <c r="K199" s="116"/>
      <c r="L199" s="116"/>
      <c r="M199" s="116"/>
      <c r="N199" s="116"/>
      <c r="O199" s="116"/>
      <c r="P199" s="116"/>
      <c r="Q199" s="116"/>
      <c r="R199" s="116"/>
      <c r="S199" s="116"/>
      <c r="T199" s="116"/>
      <c r="U199" s="116"/>
      <c r="V199" s="116"/>
    </row>
    <row r="200" spans="1:22" ht="14.25" customHeight="1">
      <c r="A200" s="116"/>
      <c r="B200" s="116"/>
      <c r="C200" s="116"/>
      <c r="D200" s="116"/>
      <c r="E200" s="116"/>
      <c r="F200" s="116"/>
      <c r="G200" s="116"/>
      <c r="H200" s="116"/>
      <c r="I200" s="116"/>
      <c r="J200" s="116"/>
      <c r="K200" s="116"/>
      <c r="L200" s="116"/>
      <c r="M200" s="116"/>
      <c r="N200" s="116"/>
      <c r="O200" s="116"/>
      <c r="P200" s="116"/>
      <c r="Q200" s="116"/>
      <c r="R200" s="116"/>
      <c r="S200" s="116"/>
      <c r="T200" s="116"/>
      <c r="U200" s="116"/>
      <c r="V200" s="116"/>
    </row>
    <row r="201" spans="1:22" ht="14.25" customHeight="1">
      <c r="A201" s="116"/>
      <c r="B201" s="116"/>
      <c r="C201" s="116"/>
      <c r="D201" s="116"/>
      <c r="E201" s="116"/>
      <c r="F201" s="116"/>
      <c r="G201" s="116"/>
      <c r="H201" s="116"/>
      <c r="I201" s="116"/>
      <c r="J201" s="116"/>
      <c r="K201" s="116"/>
      <c r="L201" s="116"/>
      <c r="M201" s="116"/>
      <c r="N201" s="116"/>
      <c r="O201" s="116"/>
      <c r="P201" s="116"/>
      <c r="Q201" s="116"/>
      <c r="R201" s="116"/>
      <c r="S201" s="116"/>
      <c r="T201" s="116"/>
      <c r="U201" s="116"/>
      <c r="V201" s="116"/>
    </row>
    <row r="202" spans="1:22" ht="14.25" customHeight="1">
      <c r="A202" s="116"/>
      <c r="B202" s="116"/>
      <c r="C202" s="116"/>
      <c r="D202" s="116"/>
      <c r="E202" s="116"/>
      <c r="F202" s="116"/>
      <c r="G202" s="116"/>
      <c r="H202" s="116"/>
      <c r="I202" s="116"/>
      <c r="J202" s="116"/>
      <c r="K202" s="116"/>
      <c r="L202" s="116"/>
      <c r="M202" s="116"/>
      <c r="N202" s="116"/>
      <c r="O202" s="116"/>
      <c r="P202" s="116"/>
      <c r="Q202" s="116"/>
      <c r="R202" s="116"/>
      <c r="S202" s="116"/>
      <c r="T202" s="116"/>
      <c r="U202" s="116"/>
      <c r="V202" s="116"/>
    </row>
    <row r="203" spans="1:22" ht="14.25" customHeight="1">
      <c r="A203" s="116"/>
      <c r="B203" s="116"/>
      <c r="C203" s="116"/>
      <c r="D203" s="116"/>
      <c r="E203" s="116"/>
      <c r="F203" s="116"/>
      <c r="G203" s="116"/>
      <c r="H203" s="116"/>
      <c r="I203" s="116"/>
      <c r="J203" s="116"/>
      <c r="K203" s="116"/>
      <c r="L203" s="116"/>
      <c r="M203" s="116"/>
      <c r="N203" s="116"/>
      <c r="O203" s="116"/>
      <c r="P203" s="116"/>
      <c r="Q203" s="116"/>
      <c r="R203" s="116"/>
      <c r="S203" s="116"/>
      <c r="T203" s="116"/>
      <c r="U203" s="116"/>
      <c r="V203" s="116"/>
    </row>
    <row r="204" spans="1:22" ht="14.25" customHeight="1">
      <c r="A204" s="116"/>
      <c r="B204" s="116"/>
      <c r="C204" s="116"/>
      <c r="D204" s="116"/>
      <c r="E204" s="116"/>
      <c r="F204" s="116"/>
      <c r="G204" s="116"/>
      <c r="H204" s="116"/>
      <c r="I204" s="116"/>
      <c r="J204" s="116"/>
      <c r="K204" s="116"/>
      <c r="L204" s="116"/>
      <c r="M204" s="116"/>
      <c r="N204" s="116"/>
      <c r="O204" s="116"/>
      <c r="P204" s="116"/>
      <c r="Q204" s="116"/>
      <c r="R204" s="116"/>
      <c r="S204" s="116"/>
      <c r="T204" s="116"/>
      <c r="U204" s="116"/>
      <c r="V204" s="116"/>
    </row>
    <row r="205" spans="1:22" ht="14.25" customHeight="1">
      <c r="A205" s="116"/>
      <c r="B205" s="116"/>
      <c r="C205" s="116"/>
      <c r="D205" s="116"/>
      <c r="E205" s="116"/>
      <c r="F205" s="116"/>
      <c r="G205" s="116"/>
      <c r="H205" s="116"/>
      <c r="I205" s="116"/>
      <c r="J205" s="116"/>
      <c r="K205" s="116"/>
      <c r="L205" s="116"/>
      <c r="M205" s="116"/>
      <c r="N205" s="116"/>
      <c r="O205" s="116"/>
      <c r="P205" s="116"/>
      <c r="Q205" s="116"/>
      <c r="R205" s="116"/>
      <c r="S205" s="116"/>
      <c r="T205" s="116"/>
      <c r="U205" s="116"/>
      <c r="V205" s="116"/>
    </row>
    <row r="206" spans="1:22" ht="14.25" customHeight="1">
      <c r="A206" s="116"/>
      <c r="B206" s="116"/>
      <c r="C206" s="116"/>
      <c r="D206" s="116"/>
      <c r="E206" s="116"/>
      <c r="F206" s="116"/>
      <c r="G206" s="116"/>
      <c r="H206" s="116"/>
      <c r="I206" s="116"/>
      <c r="J206" s="116"/>
      <c r="K206" s="116"/>
      <c r="L206" s="116"/>
      <c r="M206" s="116"/>
      <c r="N206" s="116"/>
      <c r="O206" s="116"/>
      <c r="P206" s="116"/>
      <c r="Q206" s="116"/>
      <c r="R206" s="116"/>
      <c r="S206" s="116"/>
      <c r="T206" s="116"/>
      <c r="U206" s="116"/>
      <c r="V206" s="116"/>
    </row>
    <row r="207" spans="1:22" ht="14.25" customHeight="1">
      <c r="A207" s="116"/>
      <c r="B207" s="116"/>
      <c r="C207" s="116"/>
      <c r="D207" s="116"/>
      <c r="E207" s="116"/>
      <c r="F207" s="116"/>
      <c r="G207" s="116"/>
      <c r="H207" s="116"/>
      <c r="I207" s="116"/>
      <c r="J207" s="116"/>
      <c r="K207" s="116"/>
      <c r="L207" s="116"/>
      <c r="M207" s="116"/>
      <c r="N207" s="116"/>
      <c r="O207" s="116"/>
      <c r="P207" s="116"/>
      <c r="Q207" s="116"/>
      <c r="R207" s="116"/>
      <c r="S207" s="116"/>
      <c r="T207" s="116"/>
      <c r="U207" s="116"/>
      <c r="V207" s="116"/>
    </row>
    <row r="208" spans="1:22" ht="14.25" customHeight="1">
      <c r="A208" s="116"/>
      <c r="B208" s="116"/>
      <c r="C208" s="116"/>
      <c r="D208" s="116"/>
      <c r="E208" s="116"/>
      <c r="F208" s="116"/>
      <c r="G208" s="116"/>
      <c r="H208" s="116"/>
      <c r="I208" s="116"/>
      <c r="J208" s="116"/>
      <c r="K208" s="116"/>
      <c r="L208" s="116"/>
      <c r="M208" s="116"/>
      <c r="N208" s="116"/>
      <c r="O208" s="116"/>
      <c r="P208" s="116"/>
      <c r="Q208" s="116"/>
      <c r="R208" s="116"/>
      <c r="S208" s="116"/>
      <c r="T208" s="116"/>
      <c r="U208" s="116"/>
      <c r="V208" s="116"/>
    </row>
    <row r="209" spans="1:22" ht="14.25" customHeight="1">
      <c r="A209" s="116"/>
      <c r="B209" s="116"/>
      <c r="C209" s="116"/>
      <c r="D209" s="116"/>
      <c r="E209" s="116"/>
      <c r="F209" s="116"/>
      <c r="G209" s="116"/>
      <c r="H209" s="116"/>
      <c r="I209" s="116"/>
      <c r="J209" s="116"/>
      <c r="K209" s="116"/>
      <c r="L209" s="116"/>
      <c r="M209" s="116"/>
      <c r="N209" s="116"/>
      <c r="O209" s="116"/>
      <c r="P209" s="116"/>
      <c r="Q209" s="116"/>
      <c r="R209" s="116"/>
      <c r="S209" s="116"/>
      <c r="T209" s="116"/>
      <c r="U209" s="116"/>
      <c r="V209" s="116"/>
    </row>
    <row r="210" spans="1:22" ht="14.25" customHeight="1">
      <c r="A210" s="116"/>
      <c r="B210" s="116"/>
      <c r="C210" s="116"/>
      <c r="D210" s="116"/>
      <c r="E210" s="116"/>
      <c r="F210" s="116"/>
      <c r="G210" s="116"/>
      <c r="H210" s="116"/>
      <c r="I210" s="116"/>
      <c r="J210" s="116"/>
      <c r="K210" s="116"/>
      <c r="L210" s="116"/>
      <c r="M210" s="116"/>
      <c r="N210" s="116"/>
      <c r="O210" s="116"/>
      <c r="P210" s="116"/>
      <c r="Q210" s="116"/>
      <c r="R210" s="116"/>
      <c r="S210" s="116"/>
      <c r="T210" s="116"/>
      <c r="U210" s="116"/>
      <c r="V210" s="116"/>
    </row>
    <row r="211" spans="1:22" ht="14.25" customHeight="1">
      <c r="A211" s="116"/>
      <c r="B211" s="116"/>
      <c r="C211" s="116"/>
      <c r="D211" s="116"/>
      <c r="E211" s="116"/>
      <c r="F211" s="116"/>
      <c r="G211" s="116"/>
      <c r="H211" s="116"/>
      <c r="I211" s="116"/>
      <c r="J211" s="116"/>
      <c r="K211" s="116"/>
      <c r="L211" s="116"/>
      <c r="M211" s="116"/>
      <c r="N211" s="116"/>
      <c r="O211" s="116"/>
      <c r="P211" s="116"/>
      <c r="Q211" s="116"/>
      <c r="R211" s="116"/>
      <c r="S211" s="116"/>
      <c r="T211" s="116"/>
      <c r="U211" s="116"/>
      <c r="V211" s="116"/>
    </row>
    <row r="212" spans="1:22" ht="14.25" customHeight="1">
      <c r="A212" s="116"/>
      <c r="B212" s="116"/>
      <c r="C212" s="116"/>
      <c r="D212" s="116"/>
      <c r="E212" s="116"/>
      <c r="F212" s="116"/>
      <c r="G212" s="116"/>
      <c r="H212" s="116"/>
      <c r="I212" s="116"/>
      <c r="J212" s="116"/>
      <c r="K212" s="116"/>
      <c r="L212" s="116"/>
      <c r="M212" s="116"/>
      <c r="N212" s="116"/>
      <c r="O212" s="116"/>
      <c r="P212" s="116"/>
      <c r="Q212" s="116"/>
      <c r="R212" s="116"/>
      <c r="S212" s="116"/>
      <c r="T212" s="116"/>
      <c r="U212" s="116"/>
      <c r="V212" s="116"/>
    </row>
    <row r="213" spans="1:22" ht="14.25" customHeight="1">
      <c r="A213" s="116"/>
      <c r="B213" s="116"/>
      <c r="C213" s="116"/>
      <c r="D213" s="116"/>
      <c r="E213" s="116"/>
      <c r="F213" s="116"/>
      <c r="G213" s="116"/>
      <c r="H213" s="116"/>
      <c r="I213" s="116"/>
      <c r="J213" s="116"/>
      <c r="K213" s="116"/>
      <c r="L213" s="116"/>
      <c r="M213" s="116"/>
      <c r="N213" s="116"/>
      <c r="O213" s="116"/>
      <c r="P213" s="116"/>
      <c r="Q213" s="116"/>
      <c r="R213" s="116"/>
      <c r="S213" s="116"/>
      <c r="T213" s="116"/>
      <c r="U213" s="116"/>
      <c r="V213" s="116"/>
    </row>
    <row r="214" spans="1:22" ht="14.25" customHeight="1">
      <c r="A214" s="116"/>
      <c r="B214" s="116"/>
      <c r="C214" s="116"/>
      <c r="D214" s="116"/>
      <c r="E214" s="116"/>
      <c r="F214" s="116"/>
      <c r="G214" s="116"/>
      <c r="H214" s="116"/>
      <c r="I214" s="116"/>
      <c r="J214" s="116"/>
      <c r="K214" s="116"/>
      <c r="L214" s="116"/>
      <c r="M214" s="116"/>
      <c r="N214" s="116"/>
      <c r="O214" s="116"/>
      <c r="P214" s="116"/>
      <c r="Q214" s="116"/>
      <c r="R214" s="116"/>
      <c r="S214" s="116"/>
      <c r="T214" s="116"/>
      <c r="U214" s="116"/>
      <c r="V214" s="116"/>
    </row>
    <row r="215" spans="1:22" ht="14.25" customHeight="1">
      <c r="A215" s="116"/>
      <c r="B215" s="116"/>
      <c r="C215" s="116"/>
      <c r="D215" s="116"/>
      <c r="E215" s="116"/>
      <c r="F215" s="116"/>
      <c r="G215" s="116"/>
      <c r="H215" s="116"/>
      <c r="I215" s="116"/>
      <c r="J215" s="116"/>
      <c r="K215" s="116"/>
      <c r="L215" s="116"/>
      <c r="M215" s="116"/>
      <c r="N215" s="116"/>
      <c r="O215" s="116"/>
      <c r="P215" s="116"/>
      <c r="Q215" s="116"/>
      <c r="R215" s="116"/>
      <c r="S215" s="116"/>
      <c r="T215" s="116"/>
      <c r="U215" s="116"/>
      <c r="V215" s="116"/>
    </row>
    <row r="216" spans="1:22" ht="14.25" customHeight="1">
      <c r="A216" s="116"/>
      <c r="B216" s="116"/>
      <c r="C216" s="116"/>
      <c r="D216" s="116"/>
      <c r="E216" s="116"/>
      <c r="F216" s="116"/>
      <c r="G216" s="116"/>
      <c r="H216" s="116"/>
      <c r="I216" s="116"/>
      <c r="J216" s="116"/>
      <c r="K216" s="116"/>
      <c r="L216" s="116"/>
      <c r="M216" s="116"/>
      <c r="N216" s="116"/>
      <c r="O216" s="116"/>
      <c r="P216" s="116"/>
      <c r="Q216" s="116"/>
      <c r="R216" s="116"/>
      <c r="S216" s="116"/>
      <c r="T216" s="116"/>
      <c r="U216" s="116"/>
      <c r="V216" s="116"/>
    </row>
    <row r="217" spans="1:22" ht="14.25" customHeight="1">
      <c r="A217" s="116"/>
      <c r="B217" s="116"/>
      <c r="C217" s="116"/>
      <c r="D217" s="116"/>
      <c r="E217" s="116"/>
      <c r="F217" s="116"/>
      <c r="G217" s="116"/>
      <c r="H217" s="116"/>
      <c r="I217" s="116"/>
      <c r="J217" s="116"/>
      <c r="K217" s="116"/>
      <c r="L217" s="116"/>
      <c r="M217" s="116"/>
      <c r="N217" s="116"/>
      <c r="O217" s="116"/>
      <c r="P217" s="116"/>
      <c r="Q217" s="116"/>
      <c r="R217" s="116"/>
      <c r="S217" s="116"/>
      <c r="T217" s="116"/>
      <c r="U217" s="116"/>
      <c r="V217" s="116"/>
    </row>
    <row r="218" spans="1:22" ht="14.25" customHeight="1">
      <c r="A218" s="116"/>
      <c r="B218" s="116"/>
      <c r="C218" s="116"/>
      <c r="D218" s="116"/>
      <c r="E218" s="116"/>
      <c r="F218" s="116"/>
      <c r="G218" s="116"/>
      <c r="H218" s="116"/>
      <c r="I218" s="116"/>
      <c r="J218" s="116"/>
      <c r="K218" s="116"/>
      <c r="L218" s="116"/>
      <c r="M218" s="116"/>
      <c r="N218" s="116"/>
      <c r="O218" s="116"/>
      <c r="P218" s="116"/>
      <c r="Q218" s="116"/>
      <c r="R218" s="116"/>
      <c r="S218" s="116"/>
      <c r="T218" s="116"/>
      <c r="U218" s="116"/>
      <c r="V218" s="116"/>
    </row>
    <row r="219" spans="1:22" ht="14.25" customHeight="1">
      <c r="A219" s="116"/>
      <c r="B219" s="116"/>
      <c r="C219" s="116"/>
      <c r="D219" s="116"/>
      <c r="E219" s="116"/>
      <c r="F219" s="116"/>
      <c r="G219" s="116"/>
      <c r="H219" s="116"/>
      <c r="I219" s="116"/>
      <c r="J219" s="116"/>
      <c r="K219" s="116"/>
      <c r="L219" s="116"/>
      <c r="M219" s="116"/>
      <c r="N219" s="116"/>
      <c r="O219" s="116"/>
      <c r="P219" s="116"/>
      <c r="Q219" s="116"/>
      <c r="R219" s="116"/>
      <c r="S219" s="116"/>
      <c r="T219" s="116"/>
      <c r="U219" s="116"/>
      <c r="V219" s="116"/>
    </row>
    <row r="220" spans="1:22" ht="14.25" customHeight="1">
      <c r="A220" s="116"/>
      <c r="B220" s="116"/>
      <c r="C220" s="116"/>
      <c r="D220" s="116"/>
      <c r="E220" s="116"/>
      <c r="F220" s="116"/>
      <c r="G220" s="116"/>
      <c r="H220" s="116"/>
      <c r="I220" s="116"/>
      <c r="J220" s="116"/>
      <c r="K220" s="116"/>
      <c r="L220" s="116"/>
      <c r="M220" s="116"/>
      <c r="N220" s="116"/>
      <c r="O220" s="116"/>
      <c r="P220" s="116"/>
      <c r="Q220" s="116"/>
      <c r="R220" s="116"/>
      <c r="S220" s="116"/>
      <c r="T220" s="116"/>
      <c r="U220" s="116"/>
      <c r="V220" s="116"/>
    </row>
    <row r="221" spans="1:22" ht="14.25" customHeight="1">
      <c r="A221" s="116"/>
      <c r="B221" s="116"/>
      <c r="C221" s="116"/>
      <c r="D221" s="116"/>
      <c r="E221" s="116"/>
      <c r="F221" s="116"/>
      <c r="G221" s="116"/>
      <c r="H221" s="116"/>
      <c r="I221" s="116"/>
      <c r="J221" s="116"/>
      <c r="K221" s="116"/>
      <c r="L221" s="116"/>
      <c r="M221" s="116"/>
      <c r="N221" s="116"/>
      <c r="O221" s="116"/>
      <c r="P221" s="116"/>
      <c r="Q221" s="116"/>
      <c r="R221" s="116"/>
      <c r="S221" s="116"/>
      <c r="T221" s="116"/>
      <c r="U221" s="116"/>
      <c r="V221" s="116"/>
    </row>
    <row r="222" spans="1:22" ht="14.25" customHeight="1">
      <c r="A222" s="116"/>
      <c r="B222" s="116"/>
      <c r="C222" s="116"/>
      <c r="D222" s="116"/>
      <c r="E222" s="116"/>
      <c r="F222" s="116"/>
      <c r="G222" s="116"/>
      <c r="H222" s="116"/>
      <c r="I222" s="116"/>
      <c r="J222" s="116"/>
      <c r="K222" s="116"/>
      <c r="L222" s="116"/>
      <c r="M222" s="116"/>
      <c r="N222" s="116"/>
      <c r="O222" s="116"/>
      <c r="P222" s="116"/>
      <c r="Q222" s="116"/>
      <c r="R222" s="116"/>
      <c r="S222" s="116"/>
      <c r="T222" s="116"/>
      <c r="U222" s="116"/>
      <c r="V222" s="116"/>
    </row>
    <row r="223" spans="1:22" ht="14.25" customHeight="1">
      <c r="A223" s="116"/>
      <c r="B223" s="116"/>
      <c r="C223" s="116"/>
      <c r="D223" s="116"/>
      <c r="E223" s="116"/>
      <c r="F223" s="116"/>
      <c r="G223" s="116"/>
      <c r="H223" s="116"/>
      <c r="I223" s="116"/>
      <c r="J223" s="116"/>
      <c r="K223" s="116"/>
      <c r="L223" s="116"/>
      <c r="M223" s="116"/>
      <c r="N223" s="116"/>
      <c r="O223" s="116"/>
      <c r="P223" s="116"/>
      <c r="Q223" s="116"/>
      <c r="R223" s="116"/>
      <c r="S223" s="116"/>
      <c r="T223" s="116"/>
      <c r="U223" s="116"/>
      <c r="V223" s="116"/>
    </row>
    <row r="224" spans="1:22" ht="14.25" customHeight="1">
      <c r="A224" s="116"/>
      <c r="B224" s="116"/>
      <c r="C224" s="116"/>
      <c r="D224" s="116"/>
      <c r="E224" s="116"/>
      <c r="F224" s="116"/>
      <c r="G224" s="116"/>
      <c r="H224" s="116"/>
      <c r="I224" s="116"/>
      <c r="J224" s="116"/>
      <c r="K224" s="116"/>
      <c r="L224" s="116"/>
      <c r="M224" s="116"/>
      <c r="N224" s="116"/>
      <c r="O224" s="116"/>
      <c r="P224" s="116"/>
      <c r="Q224" s="116"/>
      <c r="R224" s="116"/>
      <c r="S224" s="116"/>
      <c r="T224" s="116"/>
      <c r="U224" s="116"/>
      <c r="V224" s="116"/>
    </row>
    <row r="225" spans="1:22" ht="14.25" customHeight="1">
      <c r="A225" s="116"/>
      <c r="B225" s="116"/>
      <c r="C225" s="116"/>
      <c r="D225" s="116"/>
      <c r="E225" s="116"/>
      <c r="F225" s="116"/>
      <c r="G225" s="116"/>
      <c r="H225" s="116"/>
      <c r="I225" s="116"/>
      <c r="J225" s="116"/>
      <c r="K225" s="116"/>
      <c r="L225" s="116"/>
      <c r="M225" s="116"/>
      <c r="N225" s="116"/>
      <c r="O225" s="116"/>
      <c r="P225" s="116"/>
      <c r="Q225" s="116"/>
      <c r="R225" s="116"/>
      <c r="S225" s="116"/>
      <c r="T225" s="116"/>
      <c r="U225" s="116"/>
      <c r="V225" s="116"/>
    </row>
    <row r="226" spans="1:22" ht="14.25" customHeight="1">
      <c r="A226" s="116"/>
      <c r="B226" s="116"/>
      <c r="C226" s="116"/>
      <c r="D226" s="116"/>
      <c r="E226" s="116"/>
      <c r="F226" s="116"/>
      <c r="G226" s="116"/>
      <c r="H226" s="116"/>
      <c r="I226" s="116"/>
      <c r="J226" s="116"/>
      <c r="K226" s="116"/>
      <c r="L226" s="116"/>
      <c r="M226" s="116"/>
      <c r="N226" s="116"/>
      <c r="O226" s="116"/>
      <c r="P226" s="116"/>
      <c r="Q226" s="116"/>
      <c r="R226" s="116"/>
      <c r="S226" s="116"/>
      <c r="T226" s="116"/>
      <c r="U226" s="116"/>
      <c r="V226" s="116"/>
    </row>
    <row r="227" spans="1:22" ht="14.25" customHeight="1">
      <c r="A227" s="116"/>
      <c r="B227" s="116"/>
      <c r="C227" s="116"/>
      <c r="D227" s="116"/>
      <c r="E227" s="116"/>
      <c r="F227" s="116"/>
      <c r="G227" s="116"/>
      <c r="H227" s="116"/>
      <c r="I227" s="116"/>
      <c r="J227" s="116"/>
      <c r="K227" s="116"/>
      <c r="L227" s="116"/>
      <c r="M227" s="116"/>
      <c r="N227" s="116"/>
      <c r="O227" s="116"/>
      <c r="P227" s="116"/>
      <c r="Q227" s="116"/>
      <c r="R227" s="116"/>
      <c r="S227" s="116"/>
      <c r="T227" s="116"/>
      <c r="U227" s="116"/>
      <c r="V227" s="116"/>
    </row>
    <row r="228" spans="1:22" ht="14.25" customHeight="1">
      <c r="A228" s="116"/>
      <c r="B228" s="116"/>
      <c r="C228" s="116"/>
      <c r="D228" s="116"/>
      <c r="E228" s="116"/>
      <c r="F228" s="116"/>
      <c r="G228" s="116"/>
      <c r="H228" s="116"/>
      <c r="I228" s="116"/>
      <c r="J228" s="116"/>
      <c r="K228" s="116"/>
      <c r="L228" s="116"/>
      <c r="M228" s="116"/>
      <c r="N228" s="116"/>
      <c r="O228" s="116"/>
      <c r="P228" s="116"/>
      <c r="Q228" s="116"/>
      <c r="R228" s="116"/>
      <c r="S228" s="116"/>
      <c r="T228" s="116"/>
      <c r="U228" s="116"/>
      <c r="V228" s="116"/>
    </row>
    <row r="229" spans="1:22" ht="14.25" customHeight="1">
      <c r="A229" s="116"/>
      <c r="B229" s="116"/>
      <c r="C229" s="116"/>
      <c r="D229" s="116"/>
      <c r="E229" s="116"/>
      <c r="F229" s="116"/>
      <c r="G229" s="116"/>
      <c r="H229" s="116"/>
      <c r="I229" s="116"/>
      <c r="J229" s="116"/>
      <c r="K229" s="116"/>
      <c r="L229" s="116"/>
      <c r="M229" s="116"/>
      <c r="N229" s="116"/>
      <c r="O229" s="116"/>
      <c r="P229" s="116"/>
      <c r="Q229" s="116"/>
      <c r="R229" s="116"/>
      <c r="S229" s="116"/>
      <c r="T229" s="116"/>
      <c r="U229" s="116"/>
      <c r="V229" s="116"/>
    </row>
    <row r="230" spans="1:22" ht="14.25" customHeight="1">
      <c r="A230" s="116"/>
      <c r="B230" s="116"/>
      <c r="C230" s="116"/>
      <c r="D230" s="116"/>
      <c r="E230" s="116"/>
      <c r="F230" s="116"/>
      <c r="G230" s="116"/>
      <c r="H230" s="116"/>
      <c r="I230" s="116"/>
      <c r="J230" s="116"/>
      <c r="K230" s="116"/>
      <c r="L230" s="116"/>
      <c r="M230" s="116"/>
      <c r="N230" s="116"/>
      <c r="O230" s="116"/>
      <c r="P230" s="116"/>
      <c r="Q230" s="116"/>
      <c r="R230" s="116"/>
      <c r="S230" s="116"/>
      <c r="T230" s="116"/>
      <c r="U230" s="116"/>
      <c r="V230" s="116"/>
    </row>
    <row r="231" spans="1:22" ht="14.25" customHeight="1">
      <c r="A231" s="116"/>
      <c r="B231" s="116"/>
      <c r="C231" s="116"/>
      <c r="D231" s="116"/>
      <c r="E231" s="116"/>
      <c r="F231" s="116"/>
      <c r="G231" s="116"/>
      <c r="H231" s="116"/>
      <c r="I231" s="116"/>
      <c r="J231" s="116"/>
      <c r="K231" s="116"/>
      <c r="L231" s="116"/>
      <c r="M231" s="116"/>
      <c r="N231" s="116"/>
      <c r="O231" s="116"/>
      <c r="P231" s="116"/>
      <c r="Q231" s="116"/>
      <c r="R231" s="116"/>
      <c r="S231" s="116"/>
      <c r="T231" s="116"/>
      <c r="U231" s="116"/>
      <c r="V231" s="116"/>
    </row>
    <row r="232" spans="1:22" ht="14.25" customHeight="1">
      <c r="A232" s="116"/>
      <c r="B232" s="116"/>
      <c r="C232" s="116"/>
      <c r="D232" s="116"/>
      <c r="E232" s="116"/>
      <c r="F232" s="116"/>
      <c r="G232" s="116"/>
      <c r="H232" s="116"/>
      <c r="I232" s="116"/>
      <c r="J232" s="116"/>
      <c r="K232" s="116"/>
      <c r="L232" s="116"/>
      <c r="M232" s="116"/>
      <c r="N232" s="116"/>
      <c r="O232" s="116"/>
      <c r="P232" s="116"/>
      <c r="Q232" s="116"/>
      <c r="R232" s="116"/>
      <c r="S232" s="116"/>
      <c r="T232" s="116"/>
      <c r="U232" s="116"/>
      <c r="V232" s="116"/>
    </row>
    <row r="233" spans="1:22" ht="14.25" customHeight="1">
      <c r="A233" s="116"/>
      <c r="B233" s="116"/>
      <c r="C233" s="116"/>
      <c r="D233" s="116"/>
      <c r="E233" s="116"/>
      <c r="F233" s="116"/>
      <c r="G233" s="116"/>
      <c r="H233" s="116"/>
      <c r="I233" s="116"/>
      <c r="J233" s="116"/>
      <c r="K233" s="116"/>
      <c r="L233" s="116"/>
      <c r="M233" s="116"/>
      <c r="N233" s="116"/>
      <c r="O233" s="116"/>
      <c r="P233" s="116"/>
      <c r="Q233" s="116"/>
      <c r="R233" s="116"/>
      <c r="S233" s="116"/>
      <c r="T233" s="116"/>
      <c r="U233" s="116"/>
      <c r="V233" s="116"/>
    </row>
    <row r="234" spans="1:22" ht="14.25" customHeight="1">
      <c r="A234" s="116"/>
      <c r="B234" s="116"/>
      <c r="C234" s="116"/>
      <c r="D234" s="116"/>
      <c r="E234" s="116"/>
      <c r="F234" s="116"/>
      <c r="G234" s="116"/>
      <c r="H234" s="116"/>
      <c r="I234" s="116"/>
      <c r="J234" s="116"/>
      <c r="K234" s="116"/>
      <c r="L234" s="116"/>
      <c r="M234" s="116"/>
      <c r="N234" s="116"/>
      <c r="O234" s="116"/>
      <c r="P234" s="116"/>
      <c r="Q234" s="116"/>
      <c r="R234" s="116"/>
      <c r="S234" s="116"/>
      <c r="T234" s="116"/>
      <c r="U234" s="116"/>
      <c r="V234" s="116"/>
    </row>
    <row r="235" spans="1:22" ht="14.25" customHeight="1">
      <c r="A235" s="116"/>
      <c r="B235" s="116"/>
      <c r="C235" s="116"/>
      <c r="D235" s="116"/>
      <c r="E235" s="116"/>
      <c r="F235" s="116"/>
      <c r="G235" s="116"/>
      <c r="H235" s="116"/>
      <c r="I235" s="116"/>
      <c r="J235" s="116"/>
      <c r="K235" s="116"/>
      <c r="L235" s="116"/>
      <c r="M235" s="116"/>
      <c r="N235" s="116"/>
      <c r="O235" s="116"/>
      <c r="P235" s="116"/>
      <c r="Q235" s="116"/>
      <c r="R235" s="116"/>
      <c r="S235" s="116"/>
      <c r="T235" s="116"/>
      <c r="U235" s="116"/>
      <c r="V235" s="116"/>
    </row>
    <row r="236" spans="1:22" ht="14.25" customHeight="1">
      <c r="A236" s="116"/>
      <c r="B236" s="116"/>
      <c r="C236" s="116"/>
      <c r="D236" s="116"/>
      <c r="E236" s="116"/>
      <c r="F236" s="116"/>
      <c r="G236" s="116"/>
      <c r="H236" s="116"/>
      <c r="I236" s="116"/>
      <c r="J236" s="116"/>
      <c r="K236" s="116"/>
      <c r="L236" s="116"/>
      <c r="M236" s="116"/>
      <c r="N236" s="116"/>
      <c r="O236" s="116"/>
      <c r="P236" s="116"/>
      <c r="Q236" s="116"/>
      <c r="R236" s="116"/>
      <c r="S236" s="116"/>
      <c r="T236" s="116"/>
      <c r="U236" s="116"/>
      <c r="V236" s="116"/>
    </row>
    <row r="237" spans="1:22" ht="14.25" customHeight="1">
      <c r="A237" s="116"/>
      <c r="B237" s="116"/>
      <c r="C237" s="116"/>
      <c r="D237" s="116"/>
      <c r="E237" s="116"/>
      <c r="F237" s="116"/>
      <c r="G237" s="116"/>
      <c r="H237" s="116"/>
      <c r="I237" s="116"/>
      <c r="J237" s="116"/>
      <c r="K237" s="116"/>
      <c r="L237" s="116"/>
      <c r="M237" s="116"/>
      <c r="N237" s="116"/>
      <c r="O237" s="116"/>
      <c r="P237" s="116"/>
      <c r="Q237" s="116"/>
      <c r="R237" s="116"/>
      <c r="S237" s="116"/>
      <c r="T237" s="116"/>
      <c r="U237" s="116"/>
      <c r="V237" s="116"/>
    </row>
    <row r="238" spans="1:22" ht="14.25" customHeight="1">
      <c r="A238" s="116"/>
      <c r="B238" s="116"/>
      <c r="C238" s="116"/>
      <c r="D238" s="116"/>
      <c r="E238" s="116"/>
      <c r="F238" s="116"/>
      <c r="G238" s="116"/>
      <c r="H238" s="116"/>
      <c r="I238" s="116"/>
      <c r="J238" s="116"/>
      <c r="K238" s="116"/>
      <c r="L238" s="116"/>
      <c r="M238" s="116"/>
      <c r="N238" s="116"/>
      <c r="O238" s="116"/>
      <c r="P238" s="116"/>
      <c r="Q238" s="116"/>
      <c r="R238" s="116"/>
      <c r="S238" s="116"/>
      <c r="T238" s="116"/>
      <c r="U238" s="116"/>
      <c r="V238" s="116"/>
    </row>
    <row r="239" spans="1:22" ht="14.25" customHeight="1">
      <c r="A239" s="116"/>
      <c r="B239" s="116"/>
      <c r="C239" s="116"/>
      <c r="D239" s="116"/>
      <c r="E239" s="116"/>
      <c r="F239" s="116"/>
      <c r="G239" s="116"/>
      <c r="H239" s="116"/>
      <c r="I239" s="116"/>
      <c r="J239" s="116"/>
      <c r="K239" s="116"/>
      <c r="L239" s="116"/>
      <c r="M239" s="116"/>
      <c r="N239" s="116"/>
      <c r="O239" s="116"/>
      <c r="P239" s="116"/>
      <c r="Q239" s="116"/>
      <c r="R239" s="116"/>
      <c r="S239" s="116"/>
      <c r="T239" s="116"/>
      <c r="U239" s="116"/>
      <c r="V239" s="116"/>
    </row>
    <row r="240" spans="1:22" ht="14.25" customHeight="1">
      <c r="A240" s="116"/>
      <c r="B240" s="116"/>
      <c r="C240" s="116"/>
      <c r="D240" s="116"/>
      <c r="E240" s="116"/>
      <c r="F240" s="116"/>
      <c r="G240" s="116"/>
      <c r="H240" s="116"/>
      <c r="I240" s="116"/>
      <c r="J240" s="116"/>
      <c r="K240" s="116"/>
      <c r="L240" s="116"/>
      <c r="M240" s="116"/>
      <c r="N240" s="116"/>
      <c r="O240" s="116"/>
      <c r="P240" s="116"/>
      <c r="Q240" s="116"/>
      <c r="R240" s="116"/>
      <c r="S240" s="116"/>
      <c r="T240" s="116"/>
      <c r="U240" s="116"/>
      <c r="V240" s="116"/>
    </row>
    <row r="241" spans="1:22" ht="14.25" customHeight="1">
      <c r="A241" s="116"/>
      <c r="B241" s="116"/>
      <c r="C241" s="116"/>
      <c r="D241" s="116"/>
      <c r="E241" s="116"/>
      <c r="F241" s="116"/>
      <c r="G241" s="116"/>
      <c r="H241" s="116"/>
      <c r="I241" s="116"/>
      <c r="J241" s="116"/>
      <c r="K241" s="116"/>
      <c r="L241" s="116"/>
      <c r="M241" s="116"/>
      <c r="N241" s="116"/>
      <c r="O241" s="116"/>
      <c r="P241" s="116"/>
      <c r="Q241" s="116"/>
      <c r="R241" s="116"/>
      <c r="S241" s="116"/>
      <c r="T241" s="116"/>
      <c r="U241" s="116"/>
      <c r="V241" s="116"/>
    </row>
    <row r="242" spans="1:22" ht="14.25" customHeight="1">
      <c r="A242" s="116"/>
      <c r="B242" s="116"/>
      <c r="C242" s="116"/>
      <c r="D242" s="116"/>
      <c r="E242" s="116"/>
      <c r="F242" s="116"/>
      <c r="G242" s="116"/>
      <c r="H242" s="116"/>
      <c r="I242" s="116"/>
      <c r="J242" s="116"/>
      <c r="K242" s="116"/>
      <c r="L242" s="116"/>
      <c r="M242" s="116"/>
      <c r="N242" s="116"/>
      <c r="O242" s="116"/>
      <c r="P242" s="116"/>
      <c r="Q242" s="116"/>
      <c r="R242" s="116"/>
      <c r="S242" s="116"/>
      <c r="T242" s="116"/>
      <c r="U242" s="116"/>
      <c r="V242" s="116"/>
    </row>
    <row r="243" spans="1:22" ht="14.25" customHeight="1">
      <c r="A243" s="116"/>
      <c r="B243" s="116"/>
      <c r="C243" s="116"/>
      <c r="D243" s="116"/>
      <c r="E243" s="116"/>
      <c r="F243" s="116"/>
      <c r="G243" s="116"/>
      <c r="H243" s="116"/>
      <c r="I243" s="116"/>
      <c r="J243" s="116"/>
      <c r="K243" s="116"/>
      <c r="L243" s="116"/>
      <c r="M243" s="116"/>
      <c r="N243" s="116"/>
      <c r="O243" s="116"/>
      <c r="P243" s="116"/>
      <c r="Q243" s="116"/>
      <c r="R243" s="116"/>
      <c r="S243" s="116"/>
      <c r="T243" s="116"/>
      <c r="U243" s="116"/>
      <c r="V243" s="116"/>
    </row>
    <row r="244" spans="1:22" ht="14.25" customHeight="1">
      <c r="A244" s="116"/>
      <c r="B244" s="116"/>
      <c r="C244" s="116"/>
      <c r="D244" s="116"/>
      <c r="E244" s="116"/>
      <c r="F244" s="116"/>
      <c r="G244" s="116"/>
      <c r="H244" s="116"/>
      <c r="I244" s="116"/>
      <c r="J244" s="116"/>
      <c r="K244" s="116"/>
      <c r="L244" s="116"/>
      <c r="M244" s="116"/>
      <c r="N244" s="116"/>
      <c r="O244" s="116"/>
      <c r="P244" s="116"/>
      <c r="Q244" s="116"/>
      <c r="R244" s="116"/>
      <c r="S244" s="116"/>
      <c r="T244" s="116"/>
      <c r="U244" s="116"/>
      <c r="V244" s="116"/>
    </row>
    <row r="245" spans="1:22" ht="14.25" customHeight="1">
      <c r="A245" s="116"/>
      <c r="B245" s="116"/>
      <c r="C245" s="116"/>
      <c r="D245" s="116"/>
      <c r="E245" s="116"/>
      <c r="F245" s="116"/>
      <c r="G245" s="116"/>
      <c r="H245" s="116"/>
      <c r="I245" s="116"/>
      <c r="J245" s="116"/>
      <c r="K245" s="116"/>
      <c r="L245" s="116"/>
      <c r="M245" s="116"/>
      <c r="N245" s="116"/>
      <c r="O245" s="116"/>
      <c r="P245" s="116"/>
      <c r="Q245" s="116"/>
      <c r="R245" s="116"/>
      <c r="S245" s="116"/>
      <c r="T245" s="116"/>
      <c r="U245" s="116"/>
      <c r="V245" s="116"/>
    </row>
    <row r="246" spans="1:22" ht="14.25" customHeight="1">
      <c r="A246" s="116"/>
      <c r="B246" s="116"/>
      <c r="C246" s="116"/>
      <c r="D246" s="116"/>
      <c r="E246" s="116"/>
      <c r="F246" s="116"/>
      <c r="G246" s="116"/>
      <c r="H246" s="116"/>
      <c r="I246" s="116"/>
      <c r="J246" s="116"/>
      <c r="K246" s="116"/>
      <c r="L246" s="116"/>
      <c r="M246" s="116"/>
      <c r="N246" s="116"/>
      <c r="O246" s="116"/>
      <c r="P246" s="116"/>
      <c r="Q246" s="116"/>
      <c r="R246" s="116"/>
      <c r="S246" s="116"/>
      <c r="T246" s="116"/>
      <c r="U246" s="116"/>
      <c r="V246" s="116"/>
    </row>
    <row r="247" spans="1:22" ht="14.25" customHeight="1">
      <c r="A247" s="116"/>
      <c r="B247" s="116"/>
      <c r="C247" s="116"/>
      <c r="D247" s="116"/>
      <c r="E247" s="116"/>
      <c r="F247" s="116"/>
      <c r="G247" s="116"/>
      <c r="H247" s="116"/>
      <c r="I247" s="116"/>
      <c r="J247" s="116"/>
      <c r="K247" s="116"/>
      <c r="L247" s="116"/>
      <c r="M247" s="116"/>
      <c r="N247" s="116"/>
      <c r="O247" s="116"/>
      <c r="P247" s="116"/>
      <c r="Q247" s="116"/>
      <c r="R247" s="116"/>
      <c r="S247" s="116"/>
      <c r="T247" s="116"/>
      <c r="U247" s="116"/>
      <c r="V247" s="116"/>
    </row>
    <row r="248" spans="1:22" ht="14.25" customHeight="1">
      <c r="A248" s="116"/>
      <c r="B248" s="116"/>
      <c r="C248" s="116"/>
      <c r="D248" s="116"/>
      <c r="E248" s="116"/>
      <c r="F248" s="116"/>
      <c r="G248" s="116"/>
      <c r="H248" s="116"/>
      <c r="I248" s="116"/>
      <c r="J248" s="116"/>
      <c r="K248" s="116"/>
      <c r="L248" s="116"/>
      <c r="M248" s="116"/>
      <c r="N248" s="116"/>
      <c r="O248" s="116"/>
      <c r="P248" s="116"/>
      <c r="Q248" s="116"/>
      <c r="R248" s="116"/>
      <c r="S248" s="116"/>
      <c r="T248" s="116"/>
      <c r="U248" s="116"/>
      <c r="V248" s="116"/>
    </row>
    <row r="249" spans="1:22" ht="14.25" customHeight="1">
      <c r="A249" s="116"/>
      <c r="B249" s="116"/>
      <c r="C249" s="116"/>
      <c r="D249" s="116"/>
      <c r="E249" s="116"/>
      <c r="F249" s="116"/>
      <c r="G249" s="116"/>
      <c r="H249" s="116"/>
      <c r="I249" s="116"/>
      <c r="J249" s="116"/>
      <c r="K249" s="116"/>
      <c r="L249" s="116"/>
      <c r="M249" s="116"/>
      <c r="N249" s="116"/>
      <c r="O249" s="116"/>
      <c r="P249" s="116"/>
      <c r="Q249" s="116"/>
      <c r="R249" s="116"/>
      <c r="S249" s="116"/>
      <c r="T249" s="116"/>
      <c r="U249" s="116"/>
      <c r="V249" s="116"/>
    </row>
    <row r="250" spans="1:22" ht="14.25" customHeight="1">
      <c r="A250" s="116"/>
      <c r="B250" s="116"/>
      <c r="C250" s="116"/>
      <c r="D250" s="116"/>
      <c r="E250" s="116"/>
      <c r="F250" s="116"/>
      <c r="G250" s="116"/>
      <c r="H250" s="116"/>
      <c r="I250" s="116"/>
      <c r="J250" s="116"/>
      <c r="K250" s="116"/>
      <c r="L250" s="116"/>
      <c r="M250" s="116"/>
      <c r="N250" s="116"/>
      <c r="O250" s="116"/>
      <c r="P250" s="116"/>
      <c r="Q250" s="116"/>
      <c r="R250" s="116"/>
      <c r="S250" s="116"/>
      <c r="T250" s="116"/>
      <c r="U250" s="116"/>
      <c r="V250" s="116"/>
    </row>
    <row r="251" spans="1:22" ht="14.25" customHeight="1">
      <c r="A251" s="116"/>
      <c r="B251" s="116"/>
      <c r="C251" s="116"/>
      <c r="D251" s="116"/>
      <c r="E251" s="116"/>
      <c r="F251" s="116"/>
      <c r="G251" s="116"/>
      <c r="H251" s="116"/>
      <c r="I251" s="116"/>
      <c r="J251" s="116"/>
      <c r="K251" s="116"/>
      <c r="L251" s="116"/>
      <c r="M251" s="116"/>
      <c r="N251" s="116"/>
      <c r="O251" s="116"/>
      <c r="P251" s="116"/>
      <c r="Q251" s="116"/>
      <c r="R251" s="116"/>
      <c r="S251" s="116"/>
      <c r="T251" s="116"/>
      <c r="U251" s="116"/>
      <c r="V251" s="116"/>
    </row>
    <row r="252" spans="1:22" ht="14.25" customHeight="1">
      <c r="A252" s="116"/>
      <c r="B252" s="116"/>
      <c r="C252" s="116"/>
      <c r="D252" s="116"/>
      <c r="E252" s="116"/>
      <c r="F252" s="116"/>
      <c r="G252" s="116"/>
      <c r="H252" s="116"/>
      <c r="I252" s="116"/>
      <c r="J252" s="116"/>
      <c r="K252" s="116"/>
      <c r="L252" s="116"/>
      <c r="M252" s="116"/>
      <c r="N252" s="116"/>
      <c r="O252" s="116"/>
      <c r="P252" s="116"/>
      <c r="Q252" s="116"/>
      <c r="R252" s="116"/>
      <c r="S252" s="116"/>
      <c r="T252" s="116"/>
      <c r="U252" s="116"/>
      <c r="V252" s="116"/>
    </row>
    <row r="253" spans="1:22" ht="14.25" customHeight="1">
      <c r="A253" s="116"/>
      <c r="B253" s="116"/>
      <c r="C253" s="116"/>
      <c r="D253" s="116"/>
      <c r="E253" s="116"/>
      <c r="F253" s="116"/>
      <c r="G253" s="116"/>
      <c r="H253" s="116"/>
      <c r="I253" s="116"/>
      <c r="J253" s="116"/>
      <c r="K253" s="116"/>
      <c r="L253" s="116"/>
      <c r="M253" s="116"/>
      <c r="N253" s="116"/>
      <c r="O253" s="116"/>
      <c r="P253" s="116"/>
      <c r="Q253" s="116"/>
      <c r="R253" s="116"/>
      <c r="S253" s="116"/>
      <c r="T253" s="116"/>
      <c r="U253" s="116"/>
      <c r="V253" s="116"/>
    </row>
    <row r="254" spans="1:22" ht="14.25" customHeight="1">
      <c r="A254" s="116"/>
      <c r="B254" s="116"/>
      <c r="C254" s="116"/>
      <c r="D254" s="116"/>
      <c r="E254" s="116"/>
      <c r="F254" s="116"/>
      <c r="G254" s="116"/>
      <c r="H254" s="116"/>
      <c r="I254" s="116"/>
      <c r="J254" s="116"/>
      <c r="K254" s="116"/>
      <c r="L254" s="116"/>
      <c r="M254" s="116"/>
      <c r="N254" s="116"/>
      <c r="O254" s="116"/>
      <c r="P254" s="116"/>
      <c r="Q254" s="116"/>
      <c r="R254" s="116"/>
      <c r="S254" s="116"/>
      <c r="T254" s="116"/>
      <c r="U254" s="116"/>
      <c r="V254" s="116"/>
    </row>
    <row r="255" spans="1:22" ht="14.25" customHeight="1">
      <c r="A255" s="116"/>
      <c r="B255" s="116"/>
      <c r="C255" s="116"/>
      <c r="D255" s="116"/>
      <c r="E255" s="116"/>
      <c r="F255" s="116"/>
      <c r="G255" s="116"/>
      <c r="H255" s="116"/>
      <c r="I255" s="116"/>
      <c r="J255" s="116"/>
      <c r="K255" s="116"/>
      <c r="L255" s="116"/>
      <c r="M255" s="116"/>
      <c r="N255" s="116"/>
      <c r="O255" s="116"/>
      <c r="P255" s="116"/>
      <c r="Q255" s="116"/>
      <c r="R255" s="116"/>
      <c r="S255" s="116"/>
      <c r="T255" s="116"/>
      <c r="U255" s="116"/>
      <c r="V255" s="116"/>
    </row>
    <row r="256" spans="1:22" ht="14.25" customHeight="1">
      <c r="A256" s="116"/>
      <c r="B256" s="116"/>
      <c r="C256" s="116"/>
      <c r="D256" s="116"/>
      <c r="E256" s="116"/>
      <c r="F256" s="116"/>
      <c r="G256" s="116"/>
      <c r="H256" s="116"/>
      <c r="I256" s="116"/>
      <c r="J256" s="116"/>
      <c r="K256" s="116"/>
      <c r="L256" s="116"/>
      <c r="M256" s="116"/>
      <c r="N256" s="116"/>
      <c r="O256" s="116"/>
      <c r="P256" s="116"/>
      <c r="Q256" s="116"/>
      <c r="R256" s="116"/>
      <c r="S256" s="116"/>
      <c r="T256" s="116"/>
      <c r="U256" s="116"/>
      <c r="V256" s="116"/>
    </row>
    <row r="257" spans="1:22" ht="14.25" customHeight="1">
      <c r="A257" s="116"/>
      <c r="B257" s="116"/>
      <c r="C257" s="116"/>
      <c r="D257" s="116"/>
      <c r="E257" s="116"/>
      <c r="F257" s="116"/>
      <c r="G257" s="116"/>
      <c r="H257" s="116"/>
      <c r="I257" s="116"/>
      <c r="J257" s="116"/>
      <c r="K257" s="116"/>
      <c r="L257" s="116"/>
      <c r="M257" s="116"/>
      <c r="N257" s="116"/>
      <c r="O257" s="116"/>
      <c r="P257" s="116"/>
      <c r="Q257" s="116"/>
      <c r="R257" s="116"/>
      <c r="S257" s="116"/>
      <c r="T257" s="116"/>
      <c r="U257" s="116"/>
      <c r="V257" s="116"/>
    </row>
    <row r="258" spans="1:22" ht="14.25" customHeight="1">
      <c r="A258" s="116"/>
      <c r="B258" s="116"/>
      <c r="C258" s="116"/>
      <c r="D258" s="116"/>
      <c r="E258" s="116"/>
      <c r="F258" s="116"/>
      <c r="G258" s="116"/>
      <c r="H258" s="116"/>
      <c r="I258" s="116"/>
      <c r="J258" s="116"/>
      <c r="K258" s="116"/>
      <c r="L258" s="116"/>
      <c r="M258" s="116"/>
      <c r="N258" s="116"/>
      <c r="O258" s="116"/>
      <c r="P258" s="116"/>
      <c r="Q258" s="116"/>
      <c r="R258" s="116"/>
      <c r="S258" s="116"/>
      <c r="T258" s="116"/>
      <c r="U258" s="116"/>
      <c r="V258" s="116"/>
    </row>
    <row r="259" spans="1:22" ht="14.25" customHeight="1">
      <c r="A259" s="116"/>
      <c r="B259" s="116"/>
      <c r="C259" s="116"/>
      <c r="D259" s="116"/>
      <c r="E259" s="116"/>
      <c r="F259" s="116"/>
      <c r="G259" s="116"/>
      <c r="H259" s="116"/>
      <c r="I259" s="116"/>
      <c r="J259" s="116"/>
      <c r="K259" s="116"/>
      <c r="L259" s="116"/>
      <c r="M259" s="116"/>
      <c r="N259" s="116"/>
      <c r="O259" s="116"/>
      <c r="P259" s="116"/>
      <c r="Q259" s="116"/>
      <c r="R259" s="116"/>
      <c r="S259" s="116"/>
      <c r="T259" s="116"/>
      <c r="U259" s="116"/>
      <c r="V259" s="116"/>
    </row>
    <row r="260" spans="1:22" ht="14.25" customHeight="1">
      <c r="A260" s="116"/>
      <c r="B260" s="116"/>
      <c r="C260" s="116"/>
      <c r="D260" s="116"/>
      <c r="E260" s="116"/>
      <c r="F260" s="116"/>
      <c r="G260" s="116"/>
      <c r="H260" s="116"/>
      <c r="I260" s="116"/>
      <c r="J260" s="116"/>
      <c r="K260" s="116"/>
      <c r="L260" s="116"/>
      <c r="M260" s="116"/>
      <c r="N260" s="116"/>
      <c r="O260" s="116"/>
      <c r="P260" s="116"/>
      <c r="Q260" s="116"/>
      <c r="R260" s="116"/>
      <c r="S260" s="116"/>
      <c r="T260" s="116"/>
      <c r="U260" s="116"/>
      <c r="V260" s="116"/>
    </row>
    <row r="261" spans="1:22" ht="14.25" customHeight="1">
      <c r="A261" s="116"/>
      <c r="B261" s="116"/>
      <c r="C261" s="116"/>
      <c r="D261" s="116"/>
      <c r="E261" s="116"/>
      <c r="F261" s="116"/>
      <c r="G261" s="116"/>
      <c r="H261" s="116"/>
      <c r="I261" s="116"/>
      <c r="J261" s="116"/>
      <c r="K261" s="116"/>
      <c r="L261" s="116"/>
      <c r="M261" s="116"/>
      <c r="N261" s="116"/>
      <c r="O261" s="116"/>
      <c r="P261" s="116"/>
      <c r="Q261" s="116"/>
      <c r="R261" s="116"/>
      <c r="S261" s="116"/>
      <c r="T261" s="116"/>
      <c r="U261" s="116"/>
      <c r="V261" s="116"/>
    </row>
    <row r="262" spans="1:22" ht="14.25" customHeight="1">
      <c r="A262" s="116"/>
      <c r="B262" s="116"/>
      <c r="C262" s="116"/>
      <c r="D262" s="116"/>
      <c r="E262" s="116"/>
      <c r="F262" s="116"/>
      <c r="G262" s="116"/>
      <c r="H262" s="116"/>
      <c r="I262" s="116"/>
      <c r="J262" s="116"/>
      <c r="K262" s="116"/>
      <c r="L262" s="116"/>
      <c r="M262" s="116"/>
      <c r="N262" s="116"/>
      <c r="O262" s="116"/>
      <c r="P262" s="116"/>
      <c r="Q262" s="116"/>
      <c r="R262" s="116"/>
      <c r="S262" s="116"/>
      <c r="T262" s="116"/>
      <c r="U262" s="116"/>
      <c r="V262" s="116"/>
    </row>
    <row r="263" spans="1:22" ht="14.25" customHeight="1">
      <c r="A263" s="116"/>
      <c r="B263" s="116"/>
      <c r="C263" s="116"/>
      <c r="D263" s="116"/>
      <c r="E263" s="116"/>
      <c r="F263" s="116"/>
      <c r="G263" s="116"/>
      <c r="H263" s="116"/>
      <c r="I263" s="116"/>
      <c r="J263" s="116"/>
      <c r="K263" s="116"/>
      <c r="L263" s="116"/>
      <c r="M263" s="116"/>
      <c r="N263" s="116"/>
      <c r="O263" s="116"/>
      <c r="P263" s="116"/>
      <c r="Q263" s="116"/>
      <c r="R263" s="116"/>
      <c r="S263" s="116"/>
      <c r="T263" s="116"/>
      <c r="U263" s="116"/>
      <c r="V263" s="116"/>
    </row>
    <row r="264" spans="1:22" ht="14.25" customHeight="1">
      <c r="A264" s="116"/>
      <c r="B264" s="116"/>
      <c r="C264" s="116"/>
      <c r="D264" s="116"/>
      <c r="E264" s="116"/>
      <c r="F264" s="116"/>
      <c r="G264" s="116"/>
      <c r="H264" s="116"/>
      <c r="I264" s="116"/>
      <c r="J264" s="116"/>
      <c r="K264" s="116"/>
      <c r="L264" s="116"/>
      <c r="M264" s="116"/>
      <c r="N264" s="116"/>
      <c r="O264" s="116"/>
      <c r="P264" s="116"/>
      <c r="Q264" s="116"/>
      <c r="R264" s="116"/>
      <c r="S264" s="116"/>
      <c r="T264" s="116"/>
      <c r="U264" s="116"/>
      <c r="V264" s="116"/>
    </row>
    <row r="265" spans="1:22" ht="14.25" customHeight="1">
      <c r="A265" s="116"/>
      <c r="B265" s="116"/>
      <c r="C265" s="116"/>
      <c r="D265" s="116"/>
      <c r="E265" s="116"/>
      <c r="F265" s="116"/>
      <c r="G265" s="116"/>
      <c r="H265" s="116"/>
      <c r="I265" s="116"/>
      <c r="J265" s="116"/>
      <c r="K265" s="116"/>
      <c r="L265" s="116"/>
      <c r="M265" s="116"/>
      <c r="N265" s="116"/>
      <c r="O265" s="116"/>
      <c r="P265" s="116"/>
      <c r="Q265" s="116"/>
      <c r="R265" s="116"/>
      <c r="S265" s="116"/>
      <c r="T265" s="116"/>
      <c r="U265" s="116"/>
      <c r="V265" s="116"/>
    </row>
    <row r="266" spans="1:22" ht="14.25" customHeight="1">
      <c r="A266" s="116"/>
      <c r="B266" s="116"/>
      <c r="C266" s="116"/>
      <c r="D266" s="116"/>
      <c r="E266" s="116"/>
      <c r="F266" s="116"/>
      <c r="G266" s="116"/>
      <c r="H266" s="116"/>
      <c r="I266" s="116"/>
      <c r="J266" s="116"/>
      <c r="K266" s="116"/>
      <c r="L266" s="116"/>
      <c r="M266" s="116"/>
      <c r="N266" s="116"/>
      <c r="O266" s="116"/>
      <c r="P266" s="116"/>
      <c r="Q266" s="116"/>
      <c r="R266" s="116"/>
      <c r="S266" s="116"/>
      <c r="T266" s="116"/>
      <c r="U266" s="116"/>
      <c r="V266" s="116"/>
    </row>
    <row r="267" spans="1:22" ht="14.25" customHeight="1">
      <c r="A267" s="116"/>
      <c r="B267" s="116"/>
      <c r="C267" s="116"/>
      <c r="D267" s="116"/>
      <c r="E267" s="116"/>
      <c r="F267" s="116"/>
      <c r="G267" s="116"/>
      <c r="H267" s="116"/>
      <c r="I267" s="116"/>
      <c r="J267" s="116"/>
      <c r="K267" s="116"/>
      <c r="L267" s="116"/>
      <c r="M267" s="116"/>
      <c r="N267" s="116"/>
      <c r="O267" s="116"/>
      <c r="P267" s="116"/>
      <c r="Q267" s="116"/>
      <c r="R267" s="116"/>
      <c r="S267" s="116"/>
      <c r="T267" s="116"/>
      <c r="U267" s="116"/>
      <c r="V267" s="116"/>
    </row>
    <row r="268" spans="1:22" ht="14.25" customHeight="1">
      <c r="A268" s="116"/>
      <c r="B268" s="116"/>
      <c r="C268" s="116"/>
      <c r="D268" s="116"/>
      <c r="E268" s="116"/>
      <c r="F268" s="116"/>
      <c r="G268" s="116"/>
      <c r="H268" s="116"/>
      <c r="I268" s="116"/>
      <c r="J268" s="116"/>
      <c r="K268" s="116"/>
      <c r="L268" s="116"/>
      <c r="M268" s="116"/>
      <c r="N268" s="116"/>
      <c r="O268" s="116"/>
      <c r="P268" s="116"/>
      <c r="Q268" s="116"/>
      <c r="R268" s="116"/>
      <c r="S268" s="116"/>
      <c r="T268" s="116"/>
      <c r="U268" s="116"/>
      <c r="V268" s="116"/>
    </row>
    <row r="269" spans="1:22" ht="14.25" customHeight="1">
      <c r="A269" s="116"/>
      <c r="B269" s="116"/>
      <c r="C269" s="116"/>
      <c r="D269" s="116"/>
      <c r="E269" s="116"/>
      <c r="F269" s="116"/>
      <c r="G269" s="116"/>
      <c r="H269" s="116"/>
      <c r="I269" s="116"/>
      <c r="J269" s="116"/>
      <c r="K269" s="116"/>
      <c r="L269" s="116"/>
      <c r="M269" s="116"/>
      <c r="N269" s="116"/>
      <c r="O269" s="116"/>
      <c r="P269" s="116"/>
      <c r="Q269" s="116"/>
      <c r="R269" s="116"/>
      <c r="S269" s="116"/>
      <c r="T269" s="116"/>
      <c r="U269" s="116"/>
      <c r="V269" s="116"/>
    </row>
    <row r="270" spans="1:22" ht="14.25" customHeight="1">
      <c r="A270" s="116"/>
      <c r="B270" s="116"/>
      <c r="C270" s="116"/>
      <c r="D270" s="116"/>
      <c r="E270" s="116"/>
      <c r="F270" s="116"/>
      <c r="G270" s="116"/>
      <c r="H270" s="116"/>
      <c r="I270" s="116"/>
      <c r="J270" s="116"/>
      <c r="K270" s="116"/>
      <c r="L270" s="116"/>
      <c r="M270" s="116"/>
      <c r="N270" s="116"/>
      <c r="O270" s="116"/>
      <c r="P270" s="116"/>
      <c r="Q270" s="116"/>
      <c r="R270" s="116"/>
      <c r="S270" s="116"/>
      <c r="T270" s="116"/>
      <c r="U270" s="116"/>
      <c r="V270" s="116"/>
    </row>
    <row r="271" spans="1:22" ht="14.25" customHeight="1">
      <c r="A271" s="116"/>
      <c r="B271" s="116"/>
      <c r="C271" s="116"/>
      <c r="D271" s="116"/>
      <c r="E271" s="116"/>
      <c r="F271" s="116"/>
      <c r="G271" s="116"/>
      <c r="H271" s="116"/>
      <c r="I271" s="116"/>
      <c r="J271" s="116"/>
      <c r="K271" s="116"/>
      <c r="L271" s="116"/>
      <c r="M271" s="116"/>
      <c r="N271" s="116"/>
      <c r="O271" s="116"/>
      <c r="P271" s="116"/>
      <c r="Q271" s="116"/>
      <c r="R271" s="116"/>
      <c r="S271" s="116"/>
      <c r="T271" s="116"/>
      <c r="U271" s="116"/>
      <c r="V271" s="116"/>
    </row>
    <row r="272" spans="1:22" ht="14.25" customHeight="1">
      <c r="A272" s="116"/>
      <c r="B272" s="116"/>
      <c r="C272" s="116"/>
      <c r="D272" s="116"/>
      <c r="E272" s="116"/>
      <c r="F272" s="116"/>
      <c r="G272" s="116"/>
      <c r="H272" s="116"/>
      <c r="I272" s="116"/>
      <c r="J272" s="116"/>
      <c r="K272" s="116"/>
      <c r="L272" s="116"/>
      <c r="M272" s="116"/>
      <c r="N272" s="116"/>
      <c r="O272" s="116"/>
      <c r="P272" s="116"/>
      <c r="Q272" s="116"/>
      <c r="R272" s="116"/>
      <c r="S272" s="116"/>
      <c r="T272" s="116"/>
      <c r="U272" s="116"/>
      <c r="V272" s="116"/>
    </row>
    <row r="273" spans="1:22" ht="14.25" customHeight="1">
      <c r="A273" s="116"/>
      <c r="B273" s="116"/>
      <c r="C273" s="116"/>
      <c r="D273" s="116"/>
      <c r="E273" s="116"/>
      <c r="F273" s="116"/>
      <c r="G273" s="116"/>
      <c r="H273" s="116"/>
      <c r="I273" s="116"/>
      <c r="J273" s="116"/>
      <c r="K273" s="116"/>
      <c r="L273" s="116"/>
      <c r="M273" s="116"/>
      <c r="N273" s="116"/>
      <c r="O273" s="116"/>
      <c r="P273" s="116"/>
      <c r="Q273" s="116"/>
      <c r="R273" s="116"/>
      <c r="S273" s="116"/>
      <c r="T273" s="116"/>
      <c r="U273" s="116"/>
      <c r="V273" s="116"/>
    </row>
    <row r="274" spans="1:22" ht="14.25" customHeight="1">
      <c r="A274" s="116"/>
      <c r="B274" s="116"/>
      <c r="C274" s="116"/>
      <c r="D274" s="116"/>
      <c r="E274" s="116"/>
      <c r="F274" s="116"/>
      <c r="G274" s="116"/>
      <c r="H274" s="116"/>
      <c r="I274" s="116"/>
      <c r="J274" s="116"/>
      <c r="K274" s="116"/>
      <c r="L274" s="116"/>
      <c r="M274" s="116"/>
      <c r="N274" s="116"/>
      <c r="O274" s="116"/>
      <c r="P274" s="116"/>
      <c r="Q274" s="116"/>
      <c r="R274" s="116"/>
      <c r="S274" s="116"/>
      <c r="T274" s="116"/>
      <c r="U274" s="116"/>
      <c r="V274" s="116"/>
    </row>
    <row r="275" spans="1:22" ht="14.25" customHeight="1">
      <c r="A275" s="116"/>
      <c r="B275" s="116"/>
      <c r="C275" s="116"/>
      <c r="D275" s="116"/>
      <c r="E275" s="116"/>
      <c r="F275" s="116"/>
      <c r="G275" s="116"/>
      <c r="H275" s="116"/>
      <c r="I275" s="116"/>
      <c r="J275" s="116"/>
      <c r="K275" s="116"/>
      <c r="L275" s="116"/>
      <c r="M275" s="116"/>
      <c r="N275" s="116"/>
      <c r="O275" s="116"/>
      <c r="P275" s="116"/>
      <c r="Q275" s="116"/>
      <c r="R275" s="116"/>
      <c r="S275" s="116"/>
      <c r="T275" s="116"/>
      <c r="U275" s="116"/>
      <c r="V275" s="116"/>
    </row>
    <row r="276" spans="1:22" ht="14.25" customHeight="1">
      <c r="A276" s="116"/>
      <c r="B276" s="116"/>
      <c r="C276" s="116"/>
      <c r="D276" s="116"/>
      <c r="E276" s="116"/>
      <c r="F276" s="116"/>
      <c r="G276" s="116"/>
      <c r="H276" s="116"/>
      <c r="I276" s="116"/>
      <c r="J276" s="116"/>
      <c r="K276" s="116"/>
      <c r="L276" s="116"/>
      <c r="M276" s="116"/>
      <c r="N276" s="116"/>
      <c r="O276" s="116"/>
      <c r="P276" s="116"/>
      <c r="Q276" s="116"/>
      <c r="R276" s="116"/>
      <c r="S276" s="116"/>
      <c r="T276" s="116"/>
      <c r="U276" s="116"/>
      <c r="V276" s="116"/>
    </row>
    <row r="277" spans="1:22" ht="14.25" customHeight="1">
      <c r="A277" s="116"/>
      <c r="B277" s="116"/>
      <c r="C277" s="116"/>
      <c r="D277" s="116"/>
      <c r="E277" s="116"/>
      <c r="F277" s="116"/>
      <c r="G277" s="116"/>
      <c r="H277" s="116"/>
      <c r="I277" s="116"/>
      <c r="J277" s="116"/>
      <c r="K277" s="116"/>
      <c r="L277" s="116"/>
      <c r="M277" s="116"/>
      <c r="N277" s="116"/>
      <c r="O277" s="116"/>
      <c r="P277" s="116"/>
      <c r="Q277" s="116"/>
      <c r="R277" s="116"/>
      <c r="S277" s="116"/>
      <c r="T277" s="116"/>
      <c r="U277" s="116"/>
      <c r="V277" s="116"/>
    </row>
    <row r="278" spans="1:22" ht="14.25" customHeight="1">
      <c r="A278" s="116"/>
      <c r="B278" s="116"/>
      <c r="C278" s="116"/>
      <c r="D278" s="116"/>
      <c r="E278" s="116"/>
      <c r="F278" s="116"/>
      <c r="G278" s="116"/>
      <c r="H278" s="116"/>
      <c r="I278" s="116"/>
      <c r="J278" s="116"/>
      <c r="K278" s="116"/>
      <c r="L278" s="116"/>
      <c r="M278" s="116"/>
      <c r="N278" s="116"/>
      <c r="O278" s="116"/>
      <c r="P278" s="116"/>
      <c r="Q278" s="116"/>
      <c r="R278" s="116"/>
      <c r="S278" s="116"/>
      <c r="T278" s="116"/>
      <c r="U278" s="116"/>
      <c r="V278" s="116"/>
    </row>
    <row r="279" spans="1:22" ht="14.25" customHeight="1">
      <c r="A279" s="116"/>
      <c r="B279" s="116"/>
      <c r="C279" s="116"/>
      <c r="D279" s="116"/>
      <c r="E279" s="116"/>
      <c r="F279" s="116"/>
      <c r="G279" s="116"/>
      <c r="H279" s="116"/>
      <c r="I279" s="116"/>
      <c r="J279" s="116"/>
      <c r="K279" s="116"/>
      <c r="L279" s="116"/>
      <c r="M279" s="116"/>
      <c r="N279" s="116"/>
      <c r="O279" s="116"/>
      <c r="P279" s="116"/>
      <c r="Q279" s="116"/>
      <c r="R279" s="116"/>
      <c r="S279" s="116"/>
      <c r="T279" s="116"/>
      <c r="U279" s="116"/>
      <c r="V279" s="116"/>
    </row>
    <row r="280" spans="1:22" ht="14.25" customHeight="1">
      <c r="A280" s="116"/>
      <c r="B280" s="116"/>
      <c r="C280" s="116"/>
      <c r="D280" s="116"/>
      <c r="E280" s="116"/>
      <c r="F280" s="116"/>
      <c r="G280" s="116"/>
      <c r="H280" s="116"/>
      <c r="I280" s="116"/>
      <c r="J280" s="116"/>
      <c r="K280" s="116"/>
      <c r="L280" s="116"/>
      <c r="M280" s="116"/>
      <c r="N280" s="116"/>
      <c r="O280" s="116"/>
      <c r="P280" s="116"/>
      <c r="Q280" s="116"/>
      <c r="R280" s="116"/>
      <c r="S280" s="116"/>
      <c r="T280" s="116"/>
      <c r="U280" s="116"/>
      <c r="V280" s="116"/>
    </row>
    <row r="281" spans="1:22" ht="14.25" customHeight="1">
      <c r="A281" s="116"/>
      <c r="B281" s="116"/>
      <c r="C281" s="116"/>
      <c r="D281" s="116"/>
      <c r="E281" s="116"/>
      <c r="F281" s="116"/>
      <c r="G281" s="116"/>
      <c r="H281" s="116"/>
      <c r="I281" s="116"/>
      <c r="J281" s="116"/>
      <c r="K281" s="116"/>
      <c r="L281" s="116"/>
      <c r="M281" s="116"/>
      <c r="N281" s="116"/>
      <c r="O281" s="116"/>
      <c r="P281" s="116"/>
      <c r="Q281" s="116"/>
      <c r="R281" s="116"/>
      <c r="S281" s="116"/>
      <c r="T281" s="116"/>
      <c r="U281" s="116"/>
      <c r="V281" s="116"/>
    </row>
    <row r="282" spans="1:22" ht="14.25" customHeight="1">
      <c r="A282" s="116"/>
      <c r="B282" s="116"/>
      <c r="C282" s="116"/>
      <c r="D282" s="116"/>
      <c r="E282" s="116"/>
      <c r="F282" s="116"/>
      <c r="G282" s="116"/>
      <c r="H282" s="116"/>
      <c r="I282" s="116"/>
      <c r="J282" s="116"/>
      <c r="K282" s="116"/>
      <c r="L282" s="116"/>
      <c r="M282" s="116"/>
      <c r="N282" s="116"/>
      <c r="O282" s="116"/>
      <c r="P282" s="116"/>
      <c r="Q282" s="116"/>
      <c r="R282" s="116"/>
      <c r="S282" s="116"/>
      <c r="T282" s="116"/>
      <c r="U282" s="116"/>
      <c r="V282" s="116"/>
    </row>
    <row r="283" spans="1:22" ht="14.25" customHeight="1">
      <c r="A283" s="116"/>
      <c r="B283" s="116"/>
      <c r="C283" s="116"/>
      <c r="D283" s="116"/>
      <c r="E283" s="116"/>
      <c r="F283" s="116"/>
      <c r="G283" s="116"/>
      <c r="H283" s="116"/>
      <c r="I283" s="116"/>
      <c r="J283" s="116"/>
      <c r="K283" s="116"/>
      <c r="L283" s="116"/>
      <c r="M283" s="116"/>
      <c r="N283" s="116"/>
      <c r="O283" s="116"/>
      <c r="P283" s="116"/>
      <c r="Q283" s="116"/>
      <c r="R283" s="116"/>
      <c r="S283" s="116"/>
      <c r="T283" s="116"/>
      <c r="U283" s="116"/>
      <c r="V283" s="116"/>
    </row>
    <row r="284" spans="1:22" ht="14.25" customHeight="1">
      <c r="A284" s="116"/>
      <c r="B284" s="116"/>
      <c r="C284" s="116"/>
      <c r="D284" s="116"/>
      <c r="E284" s="116"/>
      <c r="F284" s="116"/>
      <c r="G284" s="116"/>
      <c r="H284" s="116"/>
      <c r="I284" s="116"/>
      <c r="J284" s="116"/>
      <c r="K284" s="116"/>
      <c r="L284" s="116"/>
      <c r="M284" s="116"/>
      <c r="N284" s="116"/>
      <c r="O284" s="116"/>
      <c r="P284" s="116"/>
      <c r="Q284" s="116"/>
      <c r="R284" s="116"/>
      <c r="S284" s="116"/>
      <c r="T284" s="116"/>
      <c r="U284" s="116"/>
      <c r="V284" s="116"/>
    </row>
    <row r="285" spans="1:22" ht="14.25" customHeight="1">
      <c r="A285" s="116"/>
      <c r="B285" s="116"/>
      <c r="C285" s="116"/>
      <c r="D285" s="116"/>
      <c r="E285" s="116"/>
      <c r="F285" s="116"/>
      <c r="G285" s="116"/>
      <c r="H285" s="116"/>
      <c r="I285" s="116"/>
      <c r="J285" s="116"/>
      <c r="K285" s="116"/>
      <c r="L285" s="116"/>
      <c r="M285" s="116"/>
      <c r="N285" s="116"/>
      <c r="O285" s="116"/>
      <c r="P285" s="116"/>
      <c r="Q285" s="116"/>
      <c r="R285" s="116"/>
      <c r="S285" s="116"/>
      <c r="T285" s="116"/>
      <c r="U285" s="116"/>
      <c r="V285" s="116"/>
    </row>
    <row r="286" spans="1:22" ht="14.25" customHeight="1">
      <c r="A286" s="116"/>
      <c r="B286" s="116"/>
      <c r="C286" s="116"/>
      <c r="D286" s="116"/>
      <c r="E286" s="116"/>
      <c r="F286" s="116"/>
      <c r="G286" s="116"/>
      <c r="H286" s="116"/>
      <c r="I286" s="116"/>
      <c r="J286" s="116"/>
      <c r="K286" s="116"/>
      <c r="L286" s="116"/>
      <c r="M286" s="116"/>
      <c r="N286" s="116"/>
      <c r="O286" s="116"/>
      <c r="P286" s="116"/>
      <c r="Q286" s="116"/>
      <c r="R286" s="116"/>
      <c r="S286" s="116"/>
      <c r="T286" s="116"/>
      <c r="U286" s="116"/>
      <c r="V286" s="116"/>
    </row>
    <row r="287" spans="1:22" ht="14.25" customHeight="1">
      <c r="A287" s="116"/>
      <c r="B287" s="116"/>
      <c r="C287" s="116"/>
      <c r="D287" s="116"/>
      <c r="E287" s="116"/>
      <c r="F287" s="116"/>
      <c r="G287" s="116"/>
      <c r="H287" s="116"/>
      <c r="I287" s="116"/>
      <c r="J287" s="116"/>
      <c r="K287" s="116"/>
      <c r="L287" s="116"/>
      <c r="M287" s="116"/>
      <c r="N287" s="116"/>
      <c r="O287" s="116"/>
      <c r="P287" s="116"/>
      <c r="Q287" s="116"/>
      <c r="R287" s="116"/>
      <c r="S287" s="116"/>
      <c r="T287" s="116"/>
      <c r="U287" s="116"/>
      <c r="V287" s="116"/>
    </row>
    <row r="288" spans="1:22" ht="14.25" customHeight="1">
      <c r="A288" s="116"/>
      <c r="B288" s="116"/>
      <c r="C288" s="116"/>
      <c r="D288" s="116"/>
      <c r="E288" s="116"/>
      <c r="F288" s="116"/>
      <c r="G288" s="116"/>
      <c r="H288" s="116"/>
      <c r="I288" s="116"/>
      <c r="J288" s="116"/>
      <c r="K288" s="116"/>
      <c r="L288" s="116"/>
      <c r="M288" s="116"/>
      <c r="N288" s="116"/>
      <c r="O288" s="116"/>
      <c r="P288" s="116"/>
      <c r="Q288" s="116"/>
      <c r="R288" s="116"/>
      <c r="S288" s="116"/>
      <c r="T288" s="116"/>
      <c r="U288" s="116"/>
      <c r="V288" s="116"/>
    </row>
    <row r="289" spans="1:22" ht="14.25" customHeight="1">
      <c r="A289" s="116"/>
      <c r="B289" s="116"/>
      <c r="C289" s="116"/>
      <c r="D289" s="116"/>
      <c r="E289" s="116"/>
      <c r="F289" s="116"/>
      <c r="G289" s="116"/>
      <c r="H289" s="116"/>
      <c r="I289" s="116"/>
      <c r="J289" s="116"/>
      <c r="K289" s="116"/>
      <c r="L289" s="116"/>
      <c r="M289" s="116"/>
      <c r="N289" s="116"/>
      <c r="O289" s="116"/>
      <c r="P289" s="116"/>
      <c r="Q289" s="116"/>
      <c r="R289" s="116"/>
      <c r="S289" s="116"/>
      <c r="T289" s="116"/>
      <c r="U289" s="116"/>
      <c r="V289" s="116"/>
    </row>
    <row r="290" spans="1:22" ht="14.25" customHeight="1">
      <c r="A290" s="116"/>
      <c r="B290" s="116"/>
      <c r="C290" s="116"/>
      <c r="D290" s="116"/>
      <c r="E290" s="116"/>
      <c r="F290" s="116"/>
      <c r="G290" s="116"/>
      <c r="H290" s="116"/>
      <c r="I290" s="116"/>
      <c r="J290" s="116"/>
      <c r="K290" s="116"/>
      <c r="L290" s="116"/>
      <c r="M290" s="116"/>
      <c r="N290" s="116"/>
      <c r="O290" s="116"/>
      <c r="P290" s="116"/>
      <c r="Q290" s="116"/>
      <c r="R290" s="116"/>
      <c r="S290" s="116"/>
      <c r="T290" s="116"/>
      <c r="U290" s="116"/>
      <c r="V290" s="116"/>
    </row>
    <row r="291" spans="1:22" ht="14.25" customHeight="1">
      <c r="A291" s="116"/>
      <c r="B291" s="116"/>
      <c r="C291" s="116"/>
      <c r="D291" s="116"/>
      <c r="E291" s="116"/>
      <c r="F291" s="116"/>
      <c r="G291" s="116"/>
      <c r="H291" s="116"/>
      <c r="I291" s="116"/>
      <c r="J291" s="116"/>
      <c r="K291" s="116"/>
      <c r="L291" s="116"/>
      <c r="M291" s="116"/>
      <c r="N291" s="116"/>
      <c r="O291" s="116"/>
      <c r="P291" s="116"/>
      <c r="Q291" s="116"/>
      <c r="R291" s="116"/>
      <c r="S291" s="116"/>
      <c r="T291" s="116"/>
      <c r="U291" s="116"/>
      <c r="V291" s="116"/>
    </row>
    <row r="292" spans="1:22" ht="14.25" customHeight="1">
      <c r="A292" s="116"/>
      <c r="B292" s="116"/>
      <c r="C292" s="116"/>
      <c r="D292" s="116"/>
      <c r="E292" s="116"/>
      <c r="F292" s="116"/>
      <c r="G292" s="116"/>
      <c r="H292" s="116"/>
      <c r="I292" s="116"/>
      <c r="J292" s="116"/>
      <c r="K292" s="116"/>
      <c r="L292" s="116"/>
      <c r="M292" s="116"/>
      <c r="N292" s="116"/>
      <c r="O292" s="116"/>
      <c r="P292" s="116"/>
      <c r="Q292" s="116"/>
      <c r="R292" s="116"/>
      <c r="S292" s="116"/>
      <c r="T292" s="116"/>
      <c r="U292" s="116"/>
      <c r="V292" s="116"/>
    </row>
    <row r="293" spans="1:22" ht="14.25" customHeight="1">
      <c r="A293" s="116"/>
      <c r="B293" s="116"/>
      <c r="C293" s="116"/>
      <c r="D293" s="116"/>
      <c r="E293" s="116"/>
      <c r="F293" s="116"/>
      <c r="G293" s="116"/>
      <c r="H293" s="116"/>
      <c r="I293" s="116"/>
      <c r="J293" s="116"/>
      <c r="K293" s="116"/>
      <c r="L293" s="116"/>
      <c r="M293" s="116"/>
      <c r="N293" s="116"/>
      <c r="O293" s="116"/>
      <c r="P293" s="116"/>
      <c r="Q293" s="116"/>
      <c r="R293" s="116"/>
      <c r="S293" s="116"/>
      <c r="T293" s="116"/>
      <c r="U293" s="116"/>
      <c r="V293" s="116"/>
    </row>
    <row r="294" spans="1:22" ht="14.25" customHeight="1">
      <c r="A294" s="116"/>
      <c r="B294" s="116"/>
      <c r="C294" s="116"/>
      <c r="D294" s="116"/>
      <c r="E294" s="116"/>
      <c r="F294" s="116"/>
      <c r="G294" s="116"/>
      <c r="H294" s="116"/>
      <c r="I294" s="116"/>
      <c r="J294" s="116"/>
      <c r="K294" s="116"/>
      <c r="L294" s="116"/>
      <c r="M294" s="116"/>
      <c r="N294" s="116"/>
      <c r="O294" s="116"/>
      <c r="P294" s="116"/>
      <c r="Q294" s="116"/>
      <c r="R294" s="116"/>
      <c r="S294" s="116"/>
      <c r="T294" s="116"/>
      <c r="U294" s="116"/>
      <c r="V294" s="116"/>
    </row>
    <row r="295" spans="1:22" ht="14.25" customHeight="1">
      <c r="A295" s="116"/>
      <c r="B295" s="116"/>
      <c r="C295" s="116"/>
      <c r="D295" s="116"/>
      <c r="E295" s="116"/>
      <c r="F295" s="116"/>
      <c r="G295" s="116"/>
      <c r="H295" s="116"/>
      <c r="I295" s="116"/>
      <c r="J295" s="116"/>
      <c r="K295" s="116"/>
      <c r="L295" s="116"/>
      <c r="M295" s="116"/>
      <c r="N295" s="116"/>
      <c r="O295" s="116"/>
      <c r="P295" s="116"/>
      <c r="Q295" s="116"/>
      <c r="R295" s="116"/>
      <c r="S295" s="116"/>
      <c r="T295" s="116"/>
      <c r="U295" s="116"/>
      <c r="V295" s="116"/>
    </row>
    <row r="296" spans="1:22" ht="14.25" customHeight="1">
      <c r="A296" s="116"/>
      <c r="B296" s="116"/>
      <c r="C296" s="116"/>
      <c r="D296" s="116"/>
      <c r="E296" s="116"/>
      <c r="F296" s="116"/>
      <c r="G296" s="116"/>
      <c r="H296" s="116"/>
      <c r="I296" s="116"/>
      <c r="J296" s="116"/>
      <c r="K296" s="116"/>
      <c r="L296" s="116"/>
      <c r="M296" s="116"/>
      <c r="N296" s="116"/>
      <c r="O296" s="116"/>
      <c r="P296" s="116"/>
      <c r="Q296" s="116"/>
      <c r="R296" s="116"/>
      <c r="S296" s="116"/>
      <c r="T296" s="116"/>
      <c r="U296" s="116"/>
      <c r="V296" s="116"/>
    </row>
    <row r="297" spans="1:22" ht="14.25" customHeight="1">
      <c r="A297" s="116"/>
      <c r="B297" s="116"/>
      <c r="C297" s="116"/>
      <c r="D297" s="116"/>
      <c r="E297" s="116"/>
      <c r="F297" s="116"/>
      <c r="G297" s="116"/>
      <c r="H297" s="116"/>
      <c r="I297" s="116"/>
      <c r="J297" s="116"/>
      <c r="K297" s="116"/>
      <c r="L297" s="116"/>
      <c r="M297" s="116"/>
      <c r="N297" s="116"/>
      <c r="O297" s="116"/>
      <c r="P297" s="116"/>
      <c r="Q297" s="116"/>
      <c r="R297" s="116"/>
      <c r="S297" s="116"/>
      <c r="T297" s="116"/>
      <c r="U297" s="116"/>
      <c r="V297" s="116"/>
    </row>
    <row r="298" spans="1:22" ht="14.25" customHeight="1">
      <c r="A298" s="116"/>
      <c r="B298" s="116"/>
      <c r="C298" s="116"/>
      <c r="D298" s="116"/>
      <c r="E298" s="116"/>
      <c r="F298" s="116"/>
      <c r="G298" s="116"/>
      <c r="H298" s="116"/>
      <c r="I298" s="116"/>
      <c r="J298" s="116"/>
      <c r="K298" s="116"/>
      <c r="L298" s="116"/>
      <c r="M298" s="116"/>
      <c r="N298" s="116"/>
      <c r="O298" s="116"/>
      <c r="P298" s="116"/>
      <c r="Q298" s="116"/>
      <c r="R298" s="116"/>
      <c r="S298" s="116"/>
      <c r="T298" s="116"/>
      <c r="U298" s="116"/>
      <c r="V298" s="116"/>
    </row>
    <row r="299" spans="1:22" ht="14.25" customHeight="1">
      <c r="A299" s="116"/>
      <c r="B299" s="116"/>
      <c r="C299" s="116"/>
      <c r="D299" s="116"/>
      <c r="E299" s="116"/>
      <c r="F299" s="116"/>
      <c r="G299" s="116"/>
      <c r="H299" s="116"/>
      <c r="I299" s="116"/>
      <c r="J299" s="116"/>
      <c r="K299" s="116"/>
      <c r="L299" s="116"/>
      <c r="M299" s="116"/>
      <c r="N299" s="116"/>
      <c r="O299" s="116"/>
      <c r="P299" s="116"/>
      <c r="Q299" s="116"/>
      <c r="R299" s="116"/>
      <c r="S299" s="116"/>
      <c r="T299" s="116"/>
      <c r="U299" s="116"/>
      <c r="V299" s="116"/>
    </row>
    <row r="300" spans="1:22" ht="14.25" customHeight="1">
      <c r="A300" s="116"/>
      <c r="B300" s="116"/>
      <c r="C300" s="116"/>
      <c r="D300" s="116"/>
      <c r="E300" s="116"/>
      <c r="F300" s="116"/>
      <c r="G300" s="116"/>
      <c r="H300" s="116"/>
      <c r="I300" s="116"/>
      <c r="J300" s="116"/>
      <c r="K300" s="116"/>
      <c r="L300" s="116"/>
      <c r="M300" s="116"/>
      <c r="N300" s="116"/>
      <c r="O300" s="116"/>
      <c r="P300" s="116"/>
      <c r="Q300" s="116"/>
      <c r="R300" s="116"/>
      <c r="S300" s="116"/>
      <c r="T300" s="116"/>
      <c r="U300" s="116"/>
      <c r="V300" s="116"/>
    </row>
    <row r="301" spans="1:22" ht="14.25" customHeight="1">
      <c r="A301" s="116"/>
      <c r="B301" s="116"/>
      <c r="C301" s="116"/>
      <c r="D301" s="116"/>
      <c r="E301" s="116"/>
      <c r="F301" s="116"/>
      <c r="G301" s="116"/>
      <c r="H301" s="116"/>
      <c r="I301" s="116"/>
      <c r="J301" s="116"/>
      <c r="K301" s="116"/>
      <c r="L301" s="116"/>
      <c r="M301" s="116"/>
      <c r="N301" s="116"/>
      <c r="O301" s="116"/>
      <c r="P301" s="116"/>
      <c r="Q301" s="116"/>
      <c r="R301" s="116"/>
      <c r="S301" s="116"/>
      <c r="T301" s="116"/>
      <c r="U301" s="116"/>
      <c r="V301" s="116"/>
    </row>
    <row r="302" spans="1:22" ht="14.25" customHeight="1">
      <c r="A302" s="116"/>
      <c r="B302" s="116"/>
      <c r="C302" s="116"/>
      <c r="D302" s="116"/>
      <c r="E302" s="116"/>
      <c r="F302" s="116"/>
      <c r="G302" s="116"/>
      <c r="H302" s="116"/>
      <c r="I302" s="116"/>
      <c r="J302" s="116"/>
      <c r="K302" s="116"/>
      <c r="L302" s="116"/>
      <c r="M302" s="116"/>
      <c r="N302" s="116"/>
      <c r="O302" s="116"/>
      <c r="P302" s="116"/>
      <c r="Q302" s="116"/>
      <c r="R302" s="116"/>
      <c r="S302" s="116"/>
      <c r="T302" s="116"/>
      <c r="U302" s="116"/>
      <c r="V302" s="116"/>
    </row>
    <row r="303" spans="1:22" ht="14.25" customHeight="1">
      <c r="A303" s="116"/>
      <c r="B303" s="116"/>
      <c r="C303" s="116"/>
      <c r="D303" s="116"/>
      <c r="E303" s="116"/>
      <c r="F303" s="116"/>
      <c r="G303" s="116"/>
      <c r="H303" s="116"/>
      <c r="I303" s="116"/>
      <c r="J303" s="116"/>
      <c r="K303" s="116"/>
      <c r="L303" s="116"/>
      <c r="M303" s="116"/>
      <c r="N303" s="116"/>
      <c r="O303" s="116"/>
      <c r="P303" s="116"/>
      <c r="Q303" s="116"/>
      <c r="R303" s="116"/>
      <c r="S303" s="116"/>
      <c r="T303" s="116"/>
      <c r="U303" s="116"/>
      <c r="V303" s="116"/>
    </row>
    <row r="304" spans="1:22" ht="14.25" customHeight="1">
      <c r="A304" s="116"/>
      <c r="B304" s="116"/>
      <c r="C304" s="116"/>
      <c r="D304" s="116"/>
      <c r="E304" s="116"/>
      <c r="F304" s="116"/>
      <c r="G304" s="116"/>
      <c r="H304" s="116"/>
      <c r="I304" s="116"/>
      <c r="J304" s="116"/>
      <c r="K304" s="116"/>
      <c r="L304" s="116"/>
      <c r="M304" s="116"/>
      <c r="N304" s="116"/>
      <c r="O304" s="116"/>
      <c r="P304" s="116"/>
      <c r="Q304" s="116"/>
      <c r="R304" s="116"/>
      <c r="S304" s="116"/>
      <c r="T304" s="116"/>
      <c r="U304" s="116"/>
      <c r="V304" s="116"/>
    </row>
    <row r="305" spans="1:22" ht="14.25" customHeight="1">
      <c r="A305" s="116"/>
      <c r="B305" s="116"/>
      <c r="C305" s="116"/>
      <c r="D305" s="116"/>
      <c r="E305" s="116"/>
      <c r="F305" s="116"/>
      <c r="G305" s="116"/>
      <c r="H305" s="116"/>
      <c r="I305" s="116"/>
      <c r="J305" s="116"/>
      <c r="K305" s="116"/>
      <c r="L305" s="116"/>
      <c r="M305" s="116"/>
      <c r="N305" s="116"/>
      <c r="O305" s="116"/>
      <c r="P305" s="116"/>
      <c r="Q305" s="116"/>
      <c r="R305" s="116"/>
      <c r="S305" s="116"/>
      <c r="T305" s="116"/>
      <c r="U305" s="116"/>
      <c r="V305" s="116"/>
    </row>
    <row r="306" spans="1:22" ht="14.25" customHeight="1">
      <c r="A306" s="116"/>
      <c r="B306" s="116"/>
      <c r="C306" s="116"/>
      <c r="D306" s="116"/>
      <c r="E306" s="116"/>
      <c r="F306" s="116"/>
      <c r="G306" s="116"/>
      <c r="H306" s="116"/>
      <c r="I306" s="116"/>
      <c r="J306" s="116"/>
      <c r="K306" s="116"/>
      <c r="L306" s="116"/>
      <c r="M306" s="116"/>
      <c r="N306" s="116"/>
      <c r="O306" s="116"/>
      <c r="P306" s="116"/>
      <c r="Q306" s="116"/>
      <c r="R306" s="116"/>
      <c r="S306" s="116"/>
      <c r="T306" s="116"/>
      <c r="U306" s="116"/>
      <c r="V306" s="116"/>
    </row>
    <row r="307" spans="1:22" ht="14.25" customHeight="1">
      <c r="A307" s="116"/>
      <c r="B307" s="116"/>
      <c r="C307" s="116"/>
      <c r="D307" s="116"/>
      <c r="E307" s="116"/>
      <c r="F307" s="116"/>
      <c r="G307" s="116"/>
      <c r="H307" s="116"/>
      <c r="I307" s="116"/>
      <c r="J307" s="116"/>
      <c r="K307" s="116"/>
      <c r="L307" s="116"/>
      <c r="M307" s="116"/>
      <c r="N307" s="116"/>
      <c r="O307" s="116"/>
      <c r="P307" s="116"/>
      <c r="Q307" s="116"/>
      <c r="R307" s="116"/>
      <c r="S307" s="116"/>
      <c r="T307" s="116"/>
      <c r="U307" s="116"/>
      <c r="V307" s="116"/>
    </row>
    <row r="308" spans="1:22" ht="14.25" customHeight="1">
      <c r="A308" s="116"/>
      <c r="B308" s="116"/>
      <c r="C308" s="116"/>
      <c r="D308" s="116"/>
      <c r="E308" s="116"/>
      <c r="F308" s="116"/>
      <c r="G308" s="116"/>
      <c r="H308" s="116"/>
      <c r="I308" s="116"/>
      <c r="J308" s="116"/>
      <c r="K308" s="116"/>
      <c r="L308" s="116"/>
      <c r="M308" s="116"/>
      <c r="N308" s="116"/>
      <c r="O308" s="116"/>
      <c r="P308" s="116"/>
      <c r="Q308" s="116"/>
      <c r="R308" s="116"/>
      <c r="S308" s="116"/>
      <c r="T308" s="116"/>
      <c r="U308" s="116"/>
      <c r="V308" s="116"/>
    </row>
    <row r="309" spans="1:22" ht="14.25" customHeight="1">
      <c r="A309" s="116"/>
      <c r="B309" s="116"/>
      <c r="C309" s="116"/>
      <c r="D309" s="116"/>
      <c r="E309" s="116"/>
      <c r="F309" s="116"/>
      <c r="G309" s="116"/>
      <c r="H309" s="116"/>
      <c r="I309" s="116"/>
      <c r="J309" s="116"/>
      <c r="K309" s="116"/>
      <c r="L309" s="116"/>
      <c r="M309" s="116"/>
      <c r="N309" s="116"/>
      <c r="O309" s="116"/>
      <c r="P309" s="116"/>
      <c r="Q309" s="116"/>
      <c r="R309" s="116"/>
      <c r="S309" s="116"/>
      <c r="T309" s="116"/>
      <c r="U309" s="116"/>
      <c r="V309" s="116"/>
    </row>
    <row r="310" spans="1:22" ht="14.25" customHeight="1">
      <c r="A310" s="116"/>
      <c r="B310" s="116"/>
      <c r="C310" s="116"/>
      <c r="D310" s="116"/>
      <c r="E310" s="116"/>
      <c r="F310" s="116"/>
      <c r="G310" s="116"/>
      <c r="H310" s="116"/>
      <c r="I310" s="116"/>
      <c r="J310" s="116"/>
      <c r="K310" s="116"/>
      <c r="L310" s="116"/>
      <c r="M310" s="116"/>
      <c r="N310" s="116"/>
      <c r="O310" s="116"/>
      <c r="P310" s="116"/>
      <c r="Q310" s="116"/>
      <c r="R310" s="116"/>
      <c r="S310" s="116"/>
      <c r="T310" s="116"/>
      <c r="U310" s="116"/>
      <c r="V310" s="116"/>
    </row>
    <row r="311" spans="1:22" ht="14.25" customHeight="1">
      <c r="A311" s="116"/>
      <c r="B311" s="116"/>
      <c r="C311" s="116"/>
      <c r="D311" s="116"/>
      <c r="E311" s="116"/>
      <c r="F311" s="116"/>
      <c r="G311" s="116"/>
      <c r="H311" s="116"/>
      <c r="I311" s="116"/>
      <c r="J311" s="116"/>
      <c r="K311" s="116"/>
      <c r="L311" s="116"/>
      <c r="M311" s="116"/>
      <c r="N311" s="116"/>
      <c r="O311" s="116"/>
      <c r="P311" s="116"/>
      <c r="Q311" s="116"/>
      <c r="R311" s="116"/>
      <c r="S311" s="116"/>
      <c r="T311" s="116"/>
      <c r="U311" s="116"/>
      <c r="V311" s="116"/>
    </row>
    <row r="312" spans="1:22" ht="14.25" customHeight="1">
      <c r="A312" s="116"/>
      <c r="B312" s="116"/>
      <c r="C312" s="116"/>
      <c r="D312" s="116"/>
      <c r="E312" s="116"/>
      <c r="F312" s="116"/>
      <c r="G312" s="116"/>
      <c r="H312" s="116"/>
      <c r="I312" s="116"/>
      <c r="J312" s="116"/>
      <c r="K312" s="116"/>
      <c r="L312" s="116"/>
      <c r="M312" s="116"/>
      <c r="N312" s="116"/>
      <c r="O312" s="116"/>
      <c r="P312" s="116"/>
      <c r="Q312" s="116"/>
      <c r="R312" s="116"/>
      <c r="S312" s="116"/>
      <c r="T312" s="116"/>
      <c r="U312" s="116"/>
      <c r="V312" s="116"/>
    </row>
    <row r="313" spans="1:22" ht="14.25" customHeight="1">
      <c r="A313" s="116"/>
      <c r="B313" s="116"/>
      <c r="C313" s="116"/>
      <c r="D313" s="116"/>
      <c r="E313" s="116"/>
      <c r="F313" s="116"/>
      <c r="G313" s="116"/>
      <c r="H313" s="116"/>
      <c r="I313" s="116"/>
      <c r="J313" s="116"/>
      <c r="K313" s="116"/>
      <c r="L313" s="116"/>
      <c r="M313" s="116"/>
      <c r="N313" s="116"/>
      <c r="O313" s="116"/>
      <c r="P313" s="116"/>
      <c r="Q313" s="116"/>
      <c r="R313" s="116"/>
      <c r="S313" s="116"/>
      <c r="T313" s="116"/>
      <c r="U313" s="116"/>
      <c r="V313" s="116"/>
    </row>
    <row r="314" spans="1:22" ht="14.25" customHeight="1">
      <c r="A314" s="116"/>
      <c r="B314" s="116"/>
      <c r="C314" s="116"/>
      <c r="D314" s="116"/>
      <c r="E314" s="116"/>
      <c r="F314" s="116"/>
      <c r="G314" s="116"/>
      <c r="H314" s="116"/>
      <c r="I314" s="116"/>
      <c r="J314" s="116"/>
      <c r="K314" s="116"/>
      <c r="L314" s="116"/>
      <c r="M314" s="116"/>
      <c r="N314" s="116"/>
      <c r="O314" s="116"/>
      <c r="P314" s="116"/>
      <c r="Q314" s="116"/>
      <c r="R314" s="116"/>
      <c r="S314" s="116"/>
      <c r="T314" s="116"/>
      <c r="U314" s="116"/>
      <c r="V314" s="116"/>
    </row>
    <row r="315" spans="1:22" ht="14.25" customHeight="1">
      <c r="A315" s="116"/>
      <c r="B315" s="116"/>
      <c r="C315" s="116"/>
      <c r="D315" s="116"/>
      <c r="E315" s="116"/>
      <c r="F315" s="116"/>
      <c r="G315" s="116"/>
      <c r="H315" s="116"/>
      <c r="I315" s="116"/>
      <c r="J315" s="116"/>
      <c r="K315" s="116"/>
      <c r="L315" s="116"/>
      <c r="M315" s="116"/>
      <c r="N315" s="116"/>
      <c r="O315" s="116"/>
      <c r="P315" s="116"/>
      <c r="Q315" s="116"/>
      <c r="R315" s="116"/>
      <c r="S315" s="116"/>
      <c r="T315" s="116"/>
      <c r="U315" s="116"/>
      <c r="V315" s="116"/>
    </row>
    <row r="316" spans="1:22" ht="14.25" customHeight="1">
      <c r="A316" s="116"/>
      <c r="B316" s="116"/>
      <c r="C316" s="116"/>
      <c r="D316" s="116"/>
      <c r="E316" s="116"/>
      <c r="F316" s="116"/>
      <c r="G316" s="116"/>
      <c r="H316" s="116"/>
      <c r="I316" s="116"/>
      <c r="J316" s="116"/>
      <c r="K316" s="116"/>
      <c r="L316" s="116"/>
      <c r="M316" s="116"/>
      <c r="N316" s="116"/>
      <c r="O316" s="116"/>
      <c r="P316" s="116"/>
      <c r="Q316" s="116"/>
      <c r="R316" s="116"/>
      <c r="S316" s="116"/>
      <c r="T316" s="116"/>
      <c r="U316" s="116"/>
      <c r="V316" s="116"/>
    </row>
    <row r="317" spans="1:22" ht="14.25" customHeight="1">
      <c r="A317" s="116"/>
      <c r="B317" s="116"/>
      <c r="C317" s="116"/>
      <c r="D317" s="116"/>
      <c r="E317" s="116"/>
      <c r="F317" s="116"/>
      <c r="G317" s="116"/>
      <c r="H317" s="116"/>
      <c r="I317" s="116"/>
      <c r="J317" s="116"/>
      <c r="K317" s="116"/>
      <c r="L317" s="116"/>
      <c r="M317" s="116"/>
      <c r="N317" s="116"/>
      <c r="O317" s="116"/>
      <c r="P317" s="116"/>
      <c r="Q317" s="116"/>
      <c r="R317" s="116"/>
      <c r="S317" s="116"/>
      <c r="T317" s="116"/>
      <c r="U317" s="116"/>
      <c r="V317" s="116"/>
    </row>
    <row r="318" spans="1:22" ht="14.25" customHeight="1">
      <c r="A318" s="116"/>
      <c r="B318" s="116"/>
      <c r="C318" s="116"/>
      <c r="D318" s="116"/>
      <c r="E318" s="116"/>
      <c r="F318" s="116"/>
      <c r="G318" s="116"/>
      <c r="H318" s="116"/>
      <c r="I318" s="116"/>
      <c r="J318" s="116"/>
      <c r="K318" s="116"/>
      <c r="L318" s="116"/>
      <c r="M318" s="116"/>
      <c r="N318" s="116"/>
      <c r="O318" s="116"/>
      <c r="P318" s="116"/>
      <c r="Q318" s="116"/>
      <c r="R318" s="116"/>
      <c r="S318" s="116"/>
      <c r="T318" s="116"/>
      <c r="U318" s="116"/>
      <c r="V318" s="116"/>
    </row>
    <row r="319" spans="1:22" ht="14.25" customHeight="1">
      <c r="A319" s="116"/>
      <c r="B319" s="116"/>
      <c r="C319" s="116"/>
      <c r="D319" s="116"/>
      <c r="E319" s="116"/>
      <c r="F319" s="116"/>
      <c r="G319" s="116"/>
      <c r="H319" s="116"/>
      <c r="I319" s="116"/>
      <c r="J319" s="116"/>
      <c r="K319" s="116"/>
      <c r="L319" s="116"/>
      <c r="M319" s="116"/>
      <c r="N319" s="116"/>
      <c r="O319" s="116"/>
      <c r="P319" s="116"/>
      <c r="Q319" s="116"/>
      <c r="R319" s="116"/>
      <c r="S319" s="116"/>
      <c r="T319" s="116"/>
      <c r="U319" s="116"/>
      <c r="V319" s="116"/>
    </row>
    <row r="320" spans="1:22" ht="14.25" customHeight="1">
      <c r="A320" s="116"/>
      <c r="B320" s="116"/>
      <c r="C320" s="116"/>
      <c r="D320" s="116"/>
      <c r="E320" s="116"/>
      <c r="F320" s="116"/>
      <c r="G320" s="116"/>
      <c r="H320" s="116"/>
      <c r="I320" s="116"/>
      <c r="J320" s="116"/>
      <c r="K320" s="116"/>
      <c r="L320" s="116"/>
      <c r="M320" s="116"/>
      <c r="N320" s="116"/>
      <c r="O320" s="116"/>
      <c r="P320" s="116"/>
      <c r="Q320" s="116"/>
      <c r="R320" s="116"/>
      <c r="S320" s="116"/>
      <c r="T320" s="116"/>
      <c r="U320" s="116"/>
      <c r="V320" s="116"/>
    </row>
    <row r="321" spans="1:22" ht="14.25" customHeight="1">
      <c r="A321" s="116"/>
      <c r="B321" s="116"/>
      <c r="C321" s="116"/>
      <c r="D321" s="116"/>
      <c r="E321" s="116"/>
      <c r="F321" s="116"/>
      <c r="G321" s="116"/>
      <c r="H321" s="116"/>
      <c r="I321" s="116"/>
      <c r="J321" s="116"/>
      <c r="K321" s="116"/>
      <c r="L321" s="116"/>
      <c r="M321" s="116"/>
      <c r="N321" s="116"/>
      <c r="O321" s="116"/>
      <c r="P321" s="116"/>
      <c r="Q321" s="116"/>
      <c r="R321" s="116"/>
      <c r="S321" s="116"/>
      <c r="T321" s="116"/>
      <c r="U321" s="116"/>
      <c r="V321" s="116"/>
    </row>
    <row r="322" spans="1:22" ht="14.25" customHeight="1">
      <c r="A322" s="116"/>
      <c r="B322" s="116"/>
      <c r="C322" s="116"/>
      <c r="D322" s="116"/>
      <c r="E322" s="116"/>
      <c r="F322" s="116"/>
      <c r="G322" s="116"/>
      <c r="H322" s="116"/>
      <c r="I322" s="116"/>
      <c r="J322" s="116"/>
      <c r="K322" s="116"/>
      <c r="L322" s="116"/>
      <c r="M322" s="116"/>
      <c r="N322" s="116"/>
      <c r="O322" s="116"/>
      <c r="P322" s="116"/>
      <c r="Q322" s="116"/>
      <c r="R322" s="116"/>
      <c r="S322" s="116"/>
      <c r="T322" s="116"/>
      <c r="U322" s="116"/>
      <c r="V322" s="116"/>
    </row>
    <row r="323" spans="1:22" ht="14.25" customHeight="1">
      <c r="A323" s="116"/>
      <c r="B323" s="116"/>
      <c r="C323" s="116"/>
      <c r="D323" s="116"/>
      <c r="E323" s="116"/>
      <c r="F323" s="116"/>
      <c r="G323" s="116"/>
      <c r="H323" s="116"/>
      <c r="I323" s="116"/>
      <c r="J323" s="116"/>
      <c r="K323" s="116"/>
      <c r="L323" s="116"/>
      <c r="M323" s="116"/>
      <c r="N323" s="116"/>
      <c r="O323" s="116"/>
      <c r="P323" s="116"/>
      <c r="Q323" s="116"/>
      <c r="R323" s="116"/>
      <c r="S323" s="116"/>
      <c r="T323" s="116"/>
      <c r="U323" s="116"/>
      <c r="V323" s="116"/>
    </row>
    <row r="324" spans="1:22" ht="14.25" customHeight="1">
      <c r="A324" s="116"/>
      <c r="B324" s="116"/>
      <c r="C324" s="116"/>
      <c r="D324" s="116"/>
      <c r="E324" s="116"/>
      <c r="F324" s="116"/>
      <c r="G324" s="116"/>
      <c r="H324" s="116"/>
      <c r="I324" s="116"/>
      <c r="J324" s="116"/>
      <c r="K324" s="116"/>
      <c r="L324" s="116"/>
      <c r="M324" s="116"/>
      <c r="N324" s="116"/>
      <c r="O324" s="116"/>
      <c r="P324" s="116"/>
      <c r="Q324" s="116"/>
      <c r="R324" s="116"/>
      <c r="S324" s="116"/>
      <c r="T324" s="116"/>
      <c r="U324" s="116"/>
      <c r="V324" s="116"/>
    </row>
    <row r="325" spans="1:22" ht="14.25" customHeight="1">
      <c r="A325" s="116"/>
      <c r="B325" s="116"/>
      <c r="C325" s="116"/>
      <c r="D325" s="116"/>
      <c r="E325" s="116"/>
      <c r="F325" s="116"/>
      <c r="G325" s="116"/>
      <c r="H325" s="116"/>
      <c r="I325" s="116"/>
      <c r="J325" s="116"/>
      <c r="K325" s="116"/>
      <c r="L325" s="116"/>
      <c r="M325" s="116"/>
      <c r="N325" s="116"/>
      <c r="O325" s="116"/>
      <c r="P325" s="116"/>
      <c r="Q325" s="116"/>
      <c r="R325" s="116"/>
      <c r="S325" s="116"/>
      <c r="T325" s="116"/>
      <c r="U325" s="116"/>
      <c r="V325" s="116"/>
    </row>
    <row r="326" spans="1:22" ht="14.25" customHeight="1">
      <c r="A326" s="116"/>
      <c r="B326" s="116"/>
      <c r="C326" s="116"/>
      <c r="D326" s="116"/>
      <c r="E326" s="116"/>
      <c r="F326" s="116"/>
      <c r="G326" s="116"/>
      <c r="H326" s="116"/>
      <c r="I326" s="116"/>
      <c r="J326" s="116"/>
      <c r="K326" s="116"/>
      <c r="L326" s="116"/>
      <c r="M326" s="116"/>
      <c r="N326" s="116"/>
      <c r="O326" s="116"/>
      <c r="P326" s="116"/>
      <c r="Q326" s="116"/>
      <c r="R326" s="116"/>
      <c r="S326" s="116"/>
      <c r="T326" s="116"/>
      <c r="U326" s="116"/>
      <c r="V326" s="116"/>
    </row>
    <row r="327" spans="1:22" ht="14.25" customHeight="1">
      <c r="A327" s="116"/>
      <c r="B327" s="116"/>
      <c r="C327" s="116"/>
      <c r="D327" s="116"/>
      <c r="E327" s="116"/>
      <c r="F327" s="116"/>
      <c r="G327" s="116"/>
      <c r="H327" s="116"/>
      <c r="I327" s="116"/>
      <c r="J327" s="116"/>
      <c r="K327" s="116"/>
      <c r="L327" s="116"/>
      <c r="M327" s="116"/>
      <c r="N327" s="116"/>
      <c r="O327" s="116"/>
      <c r="P327" s="116"/>
      <c r="Q327" s="116"/>
      <c r="R327" s="116"/>
      <c r="S327" s="116"/>
      <c r="T327" s="116"/>
      <c r="U327" s="116"/>
      <c r="V327" s="116"/>
    </row>
    <row r="328" spans="1:22" ht="14.25" customHeight="1">
      <c r="A328" s="116"/>
      <c r="B328" s="116"/>
      <c r="C328" s="116"/>
      <c r="D328" s="116"/>
      <c r="E328" s="116"/>
      <c r="F328" s="116"/>
      <c r="G328" s="116"/>
      <c r="H328" s="116"/>
      <c r="I328" s="116"/>
      <c r="J328" s="116"/>
      <c r="K328" s="116"/>
      <c r="L328" s="116"/>
      <c r="M328" s="116"/>
      <c r="N328" s="116"/>
      <c r="O328" s="116"/>
      <c r="P328" s="116"/>
      <c r="Q328" s="116"/>
      <c r="R328" s="116"/>
      <c r="S328" s="116"/>
      <c r="T328" s="116"/>
      <c r="U328" s="116"/>
      <c r="V328" s="116"/>
    </row>
    <row r="329" spans="1:22" ht="14.25" customHeight="1">
      <c r="A329" s="116"/>
      <c r="B329" s="116"/>
      <c r="C329" s="116"/>
      <c r="D329" s="116"/>
      <c r="E329" s="116"/>
      <c r="F329" s="116"/>
      <c r="G329" s="116"/>
      <c r="H329" s="116"/>
      <c r="I329" s="116"/>
      <c r="J329" s="116"/>
      <c r="K329" s="116"/>
      <c r="L329" s="116"/>
      <c r="M329" s="116"/>
      <c r="N329" s="116"/>
      <c r="O329" s="116"/>
      <c r="P329" s="116"/>
      <c r="Q329" s="116"/>
      <c r="R329" s="116"/>
      <c r="S329" s="116"/>
      <c r="T329" s="116"/>
      <c r="U329" s="116"/>
      <c r="V329" s="116"/>
    </row>
    <row r="330" spans="1:22" ht="14.25" customHeight="1">
      <c r="A330" s="116"/>
      <c r="B330" s="116"/>
      <c r="C330" s="116"/>
      <c r="D330" s="116"/>
      <c r="E330" s="116"/>
      <c r="F330" s="116"/>
      <c r="G330" s="116"/>
      <c r="H330" s="116"/>
      <c r="I330" s="116"/>
      <c r="J330" s="116"/>
      <c r="K330" s="116"/>
      <c r="L330" s="116"/>
      <c r="M330" s="116"/>
      <c r="N330" s="116"/>
      <c r="O330" s="116"/>
      <c r="P330" s="116"/>
      <c r="Q330" s="116"/>
      <c r="R330" s="116"/>
      <c r="S330" s="116"/>
      <c r="T330" s="116"/>
      <c r="U330" s="116"/>
      <c r="V330" s="116"/>
    </row>
    <row r="331" spans="1:22" ht="14.25" customHeight="1">
      <c r="A331" s="116"/>
      <c r="B331" s="116"/>
      <c r="C331" s="116"/>
      <c r="D331" s="116"/>
      <c r="E331" s="116"/>
      <c r="F331" s="116"/>
      <c r="G331" s="116"/>
      <c r="H331" s="116"/>
      <c r="I331" s="116"/>
      <c r="J331" s="116"/>
      <c r="K331" s="116"/>
      <c r="L331" s="116"/>
      <c r="M331" s="116"/>
      <c r="N331" s="116"/>
      <c r="O331" s="116"/>
      <c r="P331" s="116"/>
      <c r="Q331" s="116"/>
      <c r="R331" s="116"/>
      <c r="S331" s="116"/>
      <c r="T331" s="116"/>
      <c r="U331" s="116"/>
      <c r="V331" s="116"/>
    </row>
    <row r="332" spans="1:22" ht="14.25" customHeight="1">
      <c r="A332" s="116"/>
      <c r="B332" s="116"/>
      <c r="C332" s="116"/>
      <c r="D332" s="116"/>
      <c r="E332" s="116"/>
      <c r="F332" s="116"/>
      <c r="G332" s="116"/>
      <c r="H332" s="116"/>
      <c r="I332" s="116"/>
      <c r="J332" s="116"/>
      <c r="K332" s="116"/>
      <c r="L332" s="116"/>
      <c r="M332" s="116"/>
      <c r="N332" s="116"/>
      <c r="O332" s="116"/>
      <c r="P332" s="116"/>
      <c r="Q332" s="116"/>
      <c r="R332" s="116"/>
      <c r="S332" s="116"/>
      <c r="T332" s="116"/>
      <c r="U332" s="116"/>
      <c r="V332" s="116"/>
    </row>
    <row r="333" spans="1:22" ht="14.25" customHeight="1">
      <c r="A333" s="116"/>
      <c r="B333" s="116"/>
      <c r="C333" s="116"/>
      <c r="D333" s="116"/>
      <c r="E333" s="116"/>
      <c r="F333" s="116"/>
      <c r="G333" s="116"/>
      <c r="H333" s="116"/>
      <c r="I333" s="116"/>
      <c r="J333" s="116"/>
      <c r="K333" s="116"/>
      <c r="L333" s="116"/>
      <c r="M333" s="116"/>
      <c r="N333" s="116"/>
      <c r="O333" s="116"/>
      <c r="P333" s="116"/>
      <c r="Q333" s="116"/>
      <c r="R333" s="116"/>
      <c r="S333" s="116"/>
      <c r="T333" s="116"/>
      <c r="U333" s="116"/>
      <c r="V333" s="116"/>
    </row>
    <row r="334" spans="1:22" ht="14.25" customHeight="1">
      <c r="A334" s="116"/>
      <c r="B334" s="116"/>
      <c r="C334" s="116"/>
      <c r="D334" s="116"/>
      <c r="E334" s="116"/>
      <c r="F334" s="116"/>
      <c r="G334" s="116"/>
      <c r="H334" s="116"/>
      <c r="I334" s="116"/>
      <c r="J334" s="116"/>
      <c r="K334" s="116"/>
      <c r="L334" s="116"/>
      <c r="M334" s="116"/>
      <c r="N334" s="116"/>
      <c r="O334" s="116"/>
      <c r="P334" s="116"/>
      <c r="Q334" s="116"/>
      <c r="R334" s="116"/>
      <c r="S334" s="116"/>
      <c r="T334" s="116"/>
      <c r="U334" s="116"/>
      <c r="V334" s="116"/>
    </row>
    <row r="335" spans="1:22" ht="14.25" customHeight="1">
      <c r="A335" s="116"/>
      <c r="B335" s="116"/>
      <c r="C335" s="116"/>
      <c r="D335" s="116"/>
      <c r="E335" s="116"/>
      <c r="F335" s="116"/>
      <c r="G335" s="116"/>
      <c r="H335" s="116"/>
      <c r="I335" s="116"/>
      <c r="J335" s="116"/>
      <c r="K335" s="116"/>
      <c r="L335" s="116"/>
      <c r="M335" s="116"/>
      <c r="N335" s="116"/>
      <c r="O335" s="116"/>
      <c r="P335" s="116"/>
      <c r="Q335" s="116"/>
      <c r="R335" s="116"/>
      <c r="S335" s="116"/>
      <c r="T335" s="116"/>
      <c r="U335" s="116"/>
      <c r="V335" s="116"/>
    </row>
    <row r="336" spans="1:22" ht="14.25" customHeight="1">
      <c r="A336" s="116"/>
      <c r="B336" s="116"/>
      <c r="C336" s="116"/>
      <c r="D336" s="116"/>
      <c r="E336" s="116"/>
      <c r="F336" s="116"/>
      <c r="G336" s="116"/>
      <c r="H336" s="116"/>
      <c r="I336" s="116"/>
      <c r="J336" s="116"/>
      <c r="K336" s="116"/>
      <c r="L336" s="116"/>
      <c r="M336" s="116"/>
      <c r="N336" s="116"/>
      <c r="O336" s="116"/>
      <c r="P336" s="116"/>
      <c r="Q336" s="116"/>
      <c r="R336" s="116"/>
      <c r="S336" s="116"/>
      <c r="T336" s="116"/>
      <c r="U336" s="116"/>
      <c r="V336" s="116"/>
    </row>
    <row r="337" spans="1:22" ht="14.25" customHeight="1">
      <c r="A337" s="116"/>
      <c r="B337" s="116"/>
      <c r="C337" s="116"/>
      <c r="D337" s="116"/>
      <c r="E337" s="116"/>
      <c r="F337" s="116"/>
      <c r="G337" s="116"/>
      <c r="H337" s="116"/>
      <c r="I337" s="116"/>
      <c r="J337" s="116"/>
      <c r="K337" s="116"/>
      <c r="L337" s="116"/>
      <c r="M337" s="116"/>
      <c r="N337" s="116"/>
      <c r="O337" s="116"/>
      <c r="P337" s="116"/>
      <c r="Q337" s="116"/>
      <c r="R337" s="116"/>
      <c r="S337" s="116"/>
      <c r="T337" s="116"/>
      <c r="U337" s="116"/>
      <c r="V337" s="116"/>
    </row>
    <row r="338" spans="1:22" ht="14.25" customHeight="1">
      <c r="A338" s="116"/>
      <c r="B338" s="116"/>
      <c r="C338" s="116"/>
      <c r="D338" s="116"/>
      <c r="E338" s="116"/>
      <c r="F338" s="116"/>
      <c r="G338" s="116"/>
      <c r="H338" s="116"/>
      <c r="I338" s="116"/>
      <c r="J338" s="116"/>
      <c r="K338" s="116"/>
      <c r="L338" s="116"/>
      <c r="M338" s="116"/>
      <c r="N338" s="116"/>
      <c r="O338" s="116"/>
      <c r="P338" s="116"/>
      <c r="Q338" s="116"/>
      <c r="R338" s="116"/>
      <c r="S338" s="116"/>
      <c r="T338" s="116"/>
      <c r="U338" s="116"/>
      <c r="V338" s="116"/>
    </row>
    <row r="339" spans="1:22" ht="14.25" customHeight="1">
      <c r="A339" s="116"/>
      <c r="B339" s="116"/>
      <c r="C339" s="116"/>
      <c r="D339" s="116"/>
      <c r="E339" s="116"/>
      <c r="F339" s="116"/>
      <c r="G339" s="116"/>
      <c r="H339" s="116"/>
      <c r="I339" s="116"/>
      <c r="J339" s="116"/>
      <c r="K339" s="116"/>
      <c r="L339" s="116"/>
      <c r="M339" s="116"/>
      <c r="N339" s="116"/>
      <c r="O339" s="116"/>
      <c r="P339" s="116"/>
      <c r="Q339" s="116"/>
      <c r="R339" s="116"/>
      <c r="S339" s="116"/>
      <c r="T339" s="116"/>
      <c r="U339" s="116"/>
      <c r="V339" s="116"/>
    </row>
    <row r="340" spans="1:22" ht="14.25" customHeight="1">
      <c r="A340" s="116"/>
      <c r="B340" s="116"/>
      <c r="C340" s="116"/>
      <c r="D340" s="116"/>
      <c r="E340" s="116"/>
      <c r="F340" s="116"/>
      <c r="G340" s="116"/>
      <c r="H340" s="116"/>
      <c r="I340" s="116"/>
      <c r="J340" s="116"/>
      <c r="K340" s="116"/>
      <c r="L340" s="116"/>
      <c r="M340" s="116"/>
      <c r="N340" s="116"/>
      <c r="O340" s="116"/>
      <c r="P340" s="116"/>
      <c r="Q340" s="116"/>
      <c r="R340" s="116"/>
      <c r="S340" s="116"/>
      <c r="T340" s="116"/>
      <c r="U340" s="116"/>
      <c r="V340" s="116"/>
    </row>
    <row r="341" spans="1:22" ht="14.25" customHeight="1">
      <c r="A341" s="116"/>
      <c r="B341" s="116"/>
      <c r="C341" s="116"/>
      <c r="D341" s="116"/>
      <c r="E341" s="116"/>
      <c r="F341" s="116"/>
      <c r="G341" s="116"/>
      <c r="H341" s="116"/>
      <c r="I341" s="116"/>
      <c r="J341" s="116"/>
      <c r="K341" s="116"/>
      <c r="L341" s="116"/>
      <c r="M341" s="116"/>
      <c r="N341" s="116"/>
      <c r="O341" s="116"/>
      <c r="P341" s="116"/>
      <c r="Q341" s="116"/>
      <c r="R341" s="116"/>
      <c r="S341" s="116"/>
      <c r="T341" s="116"/>
      <c r="U341" s="116"/>
      <c r="V341" s="116"/>
    </row>
    <row r="342" spans="1:22" ht="14.25" customHeight="1">
      <c r="A342" s="116"/>
      <c r="B342" s="116"/>
      <c r="C342" s="116"/>
      <c r="D342" s="116"/>
      <c r="E342" s="116"/>
      <c r="F342" s="116"/>
      <c r="G342" s="116"/>
      <c r="H342" s="116"/>
      <c r="I342" s="116"/>
      <c r="J342" s="116"/>
      <c r="K342" s="116"/>
      <c r="L342" s="116"/>
      <c r="M342" s="116"/>
      <c r="N342" s="116"/>
      <c r="O342" s="116"/>
      <c r="P342" s="116"/>
      <c r="Q342" s="116"/>
      <c r="R342" s="116"/>
      <c r="S342" s="116"/>
      <c r="T342" s="116"/>
      <c r="U342" s="116"/>
      <c r="V342" s="116"/>
    </row>
    <row r="343" spans="1:22" ht="14.25" customHeight="1">
      <c r="A343" s="116"/>
      <c r="B343" s="116"/>
      <c r="C343" s="116"/>
      <c r="D343" s="116"/>
      <c r="E343" s="116"/>
      <c r="F343" s="116"/>
      <c r="G343" s="116"/>
      <c r="H343" s="116"/>
      <c r="I343" s="116"/>
      <c r="J343" s="116"/>
      <c r="K343" s="116"/>
      <c r="L343" s="116"/>
      <c r="M343" s="116"/>
      <c r="N343" s="116"/>
      <c r="O343" s="116"/>
      <c r="P343" s="116"/>
      <c r="Q343" s="116"/>
      <c r="R343" s="116"/>
      <c r="S343" s="116"/>
      <c r="T343" s="116"/>
      <c r="U343" s="116"/>
      <c r="V343" s="116"/>
    </row>
    <row r="344" spans="1:22" ht="14.25" customHeight="1">
      <c r="A344" s="116"/>
      <c r="B344" s="116"/>
      <c r="C344" s="116"/>
      <c r="D344" s="116"/>
      <c r="E344" s="116"/>
      <c r="F344" s="116"/>
      <c r="G344" s="116"/>
      <c r="H344" s="116"/>
      <c r="I344" s="116"/>
      <c r="J344" s="116"/>
      <c r="K344" s="116"/>
      <c r="L344" s="116"/>
      <c r="M344" s="116"/>
      <c r="N344" s="116"/>
      <c r="O344" s="116"/>
      <c r="P344" s="116"/>
      <c r="Q344" s="116"/>
      <c r="R344" s="116"/>
      <c r="S344" s="116"/>
      <c r="T344" s="116"/>
      <c r="U344" s="116"/>
      <c r="V344" s="116"/>
    </row>
    <row r="345" spans="1:22" ht="14.25" customHeight="1">
      <c r="A345" s="116"/>
      <c r="B345" s="116"/>
      <c r="C345" s="116"/>
      <c r="D345" s="116"/>
      <c r="E345" s="116"/>
      <c r="F345" s="116"/>
      <c r="G345" s="116"/>
      <c r="H345" s="116"/>
      <c r="I345" s="116"/>
      <c r="J345" s="116"/>
      <c r="K345" s="116"/>
      <c r="L345" s="116"/>
      <c r="M345" s="116"/>
      <c r="N345" s="116"/>
      <c r="O345" s="116"/>
      <c r="P345" s="116"/>
      <c r="Q345" s="116"/>
      <c r="R345" s="116"/>
      <c r="S345" s="116"/>
      <c r="T345" s="116"/>
      <c r="U345" s="116"/>
      <c r="V345" s="116"/>
    </row>
    <row r="346" spans="1:22" ht="14.25" customHeight="1">
      <c r="A346" s="116"/>
      <c r="B346" s="116"/>
      <c r="C346" s="116"/>
      <c r="D346" s="116"/>
      <c r="E346" s="116"/>
      <c r="F346" s="116"/>
      <c r="G346" s="116"/>
      <c r="H346" s="116"/>
      <c r="I346" s="116"/>
      <c r="J346" s="116"/>
      <c r="K346" s="116"/>
      <c r="L346" s="116"/>
      <c r="M346" s="116"/>
      <c r="N346" s="116"/>
      <c r="O346" s="116"/>
      <c r="P346" s="116"/>
      <c r="Q346" s="116"/>
      <c r="R346" s="116"/>
      <c r="S346" s="116"/>
      <c r="T346" s="116"/>
      <c r="U346" s="116"/>
      <c r="V346" s="116"/>
    </row>
    <row r="347" spans="1:22" ht="14.25" customHeight="1">
      <c r="A347" s="116"/>
      <c r="B347" s="116"/>
      <c r="C347" s="116"/>
      <c r="D347" s="116"/>
      <c r="E347" s="116"/>
      <c r="F347" s="116"/>
      <c r="G347" s="116"/>
      <c r="H347" s="116"/>
      <c r="I347" s="116"/>
      <c r="J347" s="116"/>
      <c r="K347" s="116"/>
      <c r="L347" s="116"/>
      <c r="M347" s="116"/>
      <c r="N347" s="116"/>
      <c r="O347" s="116"/>
      <c r="P347" s="116"/>
      <c r="Q347" s="116"/>
      <c r="R347" s="116"/>
      <c r="S347" s="116"/>
      <c r="T347" s="116"/>
      <c r="U347" s="116"/>
      <c r="V347" s="116"/>
    </row>
    <row r="348" spans="1:22" ht="14.25" customHeight="1">
      <c r="A348" s="116"/>
      <c r="B348" s="116"/>
      <c r="C348" s="116"/>
      <c r="D348" s="116"/>
      <c r="E348" s="116"/>
      <c r="F348" s="116"/>
      <c r="G348" s="116"/>
      <c r="H348" s="116"/>
      <c r="I348" s="116"/>
      <c r="J348" s="116"/>
      <c r="K348" s="116"/>
      <c r="L348" s="116"/>
      <c r="M348" s="116"/>
      <c r="N348" s="116"/>
      <c r="O348" s="116"/>
      <c r="P348" s="116"/>
      <c r="Q348" s="116"/>
      <c r="R348" s="116"/>
      <c r="S348" s="116"/>
      <c r="T348" s="116"/>
      <c r="U348" s="116"/>
      <c r="V348" s="116"/>
    </row>
    <row r="349" spans="1:22" ht="14.25" customHeight="1">
      <c r="A349" s="116"/>
      <c r="B349" s="116"/>
      <c r="C349" s="116"/>
      <c r="D349" s="116"/>
      <c r="E349" s="116"/>
      <c r="F349" s="116"/>
      <c r="G349" s="116"/>
      <c r="H349" s="116"/>
      <c r="I349" s="116"/>
      <c r="J349" s="116"/>
      <c r="K349" s="116"/>
      <c r="L349" s="116"/>
      <c r="M349" s="116"/>
      <c r="N349" s="116"/>
      <c r="O349" s="116"/>
      <c r="P349" s="116"/>
      <c r="Q349" s="116"/>
      <c r="R349" s="116"/>
      <c r="S349" s="116"/>
      <c r="T349" s="116"/>
      <c r="U349" s="116"/>
      <c r="V349" s="116"/>
    </row>
    <row r="350" spans="1:22" ht="14.25" customHeight="1">
      <c r="A350" s="116"/>
      <c r="B350" s="116"/>
      <c r="C350" s="116"/>
      <c r="D350" s="116"/>
      <c r="E350" s="116"/>
      <c r="F350" s="116"/>
      <c r="G350" s="116"/>
      <c r="H350" s="116"/>
      <c r="I350" s="116"/>
      <c r="J350" s="116"/>
      <c r="K350" s="116"/>
      <c r="L350" s="116"/>
      <c r="M350" s="116"/>
      <c r="N350" s="116"/>
      <c r="O350" s="116"/>
      <c r="P350" s="116"/>
      <c r="Q350" s="116"/>
      <c r="R350" s="116"/>
      <c r="S350" s="116"/>
      <c r="T350" s="116"/>
      <c r="U350" s="116"/>
      <c r="V350" s="116"/>
    </row>
    <row r="351" spans="1:22" ht="14.25" customHeight="1">
      <c r="A351" s="116"/>
      <c r="B351" s="116"/>
      <c r="C351" s="116"/>
      <c r="D351" s="116"/>
      <c r="E351" s="116"/>
      <c r="F351" s="116"/>
      <c r="G351" s="116"/>
      <c r="H351" s="116"/>
      <c r="I351" s="116"/>
      <c r="J351" s="116"/>
      <c r="K351" s="116"/>
      <c r="L351" s="116"/>
      <c r="M351" s="116"/>
      <c r="N351" s="116"/>
      <c r="O351" s="116"/>
      <c r="P351" s="116"/>
      <c r="Q351" s="116"/>
      <c r="R351" s="116"/>
      <c r="S351" s="116"/>
      <c r="T351" s="116"/>
      <c r="U351" s="116"/>
      <c r="V351" s="116"/>
    </row>
    <row r="352" spans="1:22" ht="14.25" customHeight="1">
      <c r="A352" s="116"/>
      <c r="B352" s="116"/>
      <c r="C352" s="116"/>
      <c r="D352" s="116"/>
      <c r="E352" s="116"/>
      <c r="F352" s="116"/>
      <c r="G352" s="116"/>
      <c r="H352" s="116"/>
      <c r="I352" s="116"/>
      <c r="J352" s="116"/>
      <c r="K352" s="116"/>
      <c r="L352" s="116"/>
      <c r="M352" s="116"/>
      <c r="N352" s="116"/>
      <c r="O352" s="116"/>
      <c r="P352" s="116"/>
      <c r="Q352" s="116"/>
      <c r="R352" s="116"/>
      <c r="S352" s="116"/>
      <c r="T352" s="116"/>
      <c r="U352" s="116"/>
      <c r="V352" s="116"/>
    </row>
    <row r="353" spans="1:22" ht="14.25" customHeight="1">
      <c r="A353" s="116"/>
      <c r="B353" s="116"/>
      <c r="C353" s="116"/>
      <c r="D353" s="116"/>
      <c r="E353" s="116"/>
      <c r="F353" s="116"/>
      <c r="G353" s="116"/>
      <c r="H353" s="116"/>
      <c r="I353" s="116"/>
      <c r="J353" s="116"/>
      <c r="K353" s="116"/>
      <c r="L353" s="116"/>
      <c r="M353" s="116"/>
      <c r="N353" s="116"/>
      <c r="O353" s="116"/>
      <c r="P353" s="116"/>
      <c r="Q353" s="116"/>
      <c r="R353" s="116"/>
      <c r="S353" s="116"/>
      <c r="T353" s="116"/>
      <c r="U353" s="116"/>
      <c r="V353" s="116"/>
    </row>
    <row r="354" spans="1:22" ht="14.25" customHeight="1">
      <c r="A354" s="116"/>
      <c r="B354" s="116"/>
      <c r="C354" s="116"/>
      <c r="D354" s="116"/>
      <c r="E354" s="116"/>
      <c r="F354" s="116"/>
      <c r="G354" s="116"/>
      <c r="H354" s="116"/>
      <c r="I354" s="116"/>
      <c r="J354" s="116"/>
      <c r="K354" s="116"/>
      <c r="L354" s="116"/>
      <c r="M354" s="116"/>
      <c r="N354" s="116"/>
      <c r="O354" s="116"/>
      <c r="P354" s="116"/>
      <c r="Q354" s="116"/>
      <c r="R354" s="116"/>
      <c r="S354" s="116"/>
      <c r="T354" s="116"/>
      <c r="U354" s="116"/>
      <c r="V354" s="116"/>
    </row>
    <row r="355" spans="1:22" ht="14.25" customHeight="1">
      <c r="A355" s="116"/>
      <c r="B355" s="116"/>
      <c r="C355" s="116"/>
      <c r="D355" s="116"/>
      <c r="E355" s="116"/>
      <c r="F355" s="116"/>
      <c r="G355" s="116"/>
      <c r="H355" s="116"/>
      <c r="I355" s="116"/>
      <c r="J355" s="116"/>
      <c r="K355" s="116"/>
      <c r="L355" s="116"/>
      <c r="M355" s="116"/>
      <c r="N355" s="116"/>
      <c r="O355" s="116"/>
      <c r="P355" s="116"/>
      <c r="Q355" s="116"/>
      <c r="R355" s="116"/>
      <c r="S355" s="116"/>
      <c r="T355" s="116"/>
      <c r="U355" s="116"/>
      <c r="V355" s="116"/>
    </row>
    <row r="356" spans="1:22" ht="14.25" customHeight="1">
      <c r="A356" s="116"/>
      <c r="B356" s="116"/>
      <c r="C356" s="116"/>
      <c r="D356" s="116"/>
      <c r="E356" s="116"/>
      <c r="F356" s="116"/>
      <c r="G356" s="116"/>
      <c r="H356" s="116"/>
      <c r="I356" s="116"/>
      <c r="J356" s="116"/>
      <c r="K356" s="116"/>
      <c r="L356" s="116"/>
      <c r="M356" s="116"/>
      <c r="N356" s="116"/>
      <c r="O356" s="116"/>
      <c r="P356" s="116"/>
      <c r="Q356" s="116"/>
      <c r="R356" s="116"/>
      <c r="S356" s="116"/>
      <c r="T356" s="116"/>
      <c r="U356" s="116"/>
      <c r="V356" s="116"/>
    </row>
    <row r="357" spans="1:22" ht="14.25" customHeight="1">
      <c r="A357" s="116"/>
      <c r="B357" s="116"/>
      <c r="C357" s="116"/>
      <c r="D357" s="116"/>
      <c r="E357" s="116"/>
      <c r="F357" s="116"/>
      <c r="G357" s="116"/>
      <c r="H357" s="116"/>
      <c r="I357" s="116"/>
      <c r="J357" s="116"/>
      <c r="K357" s="116"/>
      <c r="L357" s="116"/>
      <c r="M357" s="116"/>
      <c r="N357" s="116"/>
      <c r="O357" s="116"/>
      <c r="P357" s="116"/>
      <c r="Q357" s="116"/>
      <c r="R357" s="116"/>
      <c r="S357" s="116"/>
      <c r="T357" s="116"/>
      <c r="U357" s="116"/>
      <c r="V357" s="116"/>
    </row>
    <row r="358" spans="1:22" ht="14.25" customHeight="1">
      <c r="A358" s="116"/>
      <c r="B358" s="116"/>
      <c r="C358" s="116"/>
      <c r="D358" s="116"/>
      <c r="E358" s="116"/>
      <c r="F358" s="116"/>
      <c r="G358" s="116"/>
      <c r="H358" s="116"/>
      <c r="I358" s="116"/>
      <c r="J358" s="116"/>
      <c r="K358" s="116"/>
      <c r="L358" s="116"/>
      <c r="M358" s="116"/>
      <c r="N358" s="116"/>
      <c r="O358" s="116"/>
      <c r="P358" s="116"/>
      <c r="Q358" s="116"/>
      <c r="R358" s="116"/>
      <c r="S358" s="116"/>
      <c r="T358" s="116"/>
      <c r="U358" s="116"/>
      <c r="V358" s="116"/>
    </row>
    <row r="359" spans="1:22" ht="14.25" customHeight="1">
      <c r="A359" s="116"/>
      <c r="B359" s="116"/>
      <c r="C359" s="116"/>
      <c r="D359" s="116"/>
      <c r="E359" s="116"/>
      <c r="F359" s="116"/>
      <c r="G359" s="116"/>
      <c r="H359" s="116"/>
      <c r="I359" s="116"/>
      <c r="J359" s="116"/>
      <c r="K359" s="116"/>
      <c r="L359" s="116"/>
      <c r="M359" s="116"/>
      <c r="N359" s="116"/>
      <c r="O359" s="116"/>
      <c r="P359" s="116"/>
      <c r="Q359" s="116"/>
      <c r="R359" s="116"/>
      <c r="S359" s="116"/>
      <c r="T359" s="116"/>
      <c r="U359" s="116"/>
      <c r="V359" s="116"/>
    </row>
    <row r="360" spans="1:22" ht="14.25" customHeight="1">
      <c r="A360" s="116"/>
      <c r="B360" s="116"/>
      <c r="C360" s="116"/>
      <c r="D360" s="116"/>
      <c r="E360" s="116"/>
      <c r="F360" s="116"/>
      <c r="G360" s="116"/>
      <c r="H360" s="116"/>
      <c r="I360" s="116"/>
      <c r="J360" s="116"/>
      <c r="K360" s="116"/>
      <c r="L360" s="116"/>
      <c r="M360" s="116"/>
      <c r="N360" s="116"/>
      <c r="O360" s="116"/>
      <c r="P360" s="116"/>
      <c r="Q360" s="116"/>
      <c r="R360" s="116"/>
      <c r="S360" s="116"/>
      <c r="T360" s="116"/>
      <c r="U360" s="116"/>
      <c r="V360" s="116"/>
    </row>
    <row r="361" spans="1:22" ht="14.25" customHeight="1">
      <c r="A361" s="116"/>
      <c r="B361" s="116"/>
      <c r="C361" s="116"/>
      <c r="D361" s="116"/>
      <c r="E361" s="116"/>
      <c r="F361" s="116"/>
      <c r="G361" s="116"/>
      <c r="H361" s="116"/>
      <c r="I361" s="116"/>
      <c r="J361" s="116"/>
      <c r="K361" s="116"/>
      <c r="L361" s="116"/>
      <c r="M361" s="116"/>
      <c r="N361" s="116"/>
      <c r="O361" s="116"/>
      <c r="P361" s="116"/>
      <c r="Q361" s="116"/>
      <c r="R361" s="116"/>
      <c r="S361" s="116"/>
      <c r="T361" s="116"/>
      <c r="U361" s="116"/>
      <c r="V361" s="116"/>
    </row>
    <row r="362" spans="1:22" ht="14.25" customHeight="1">
      <c r="A362" s="116"/>
      <c r="B362" s="116"/>
      <c r="C362" s="116"/>
      <c r="D362" s="116"/>
      <c r="E362" s="116"/>
      <c r="F362" s="116"/>
      <c r="G362" s="116"/>
      <c r="H362" s="116"/>
      <c r="I362" s="116"/>
      <c r="J362" s="116"/>
      <c r="K362" s="116"/>
      <c r="L362" s="116"/>
      <c r="M362" s="116"/>
      <c r="N362" s="116"/>
      <c r="O362" s="116"/>
      <c r="P362" s="116"/>
      <c r="Q362" s="116"/>
      <c r="R362" s="116"/>
      <c r="S362" s="116"/>
      <c r="T362" s="116"/>
      <c r="U362" s="116"/>
      <c r="V362" s="116"/>
    </row>
    <row r="363" spans="1:22" ht="14.25" customHeight="1">
      <c r="A363" s="116"/>
      <c r="B363" s="116"/>
      <c r="C363" s="116"/>
      <c r="D363" s="116"/>
      <c r="E363" s="116"/>
      <c r="F363" s="116"/>
      <c r="G363" s="116"/>
      <c r="H363" s="116"/>
      <c r="I363" s="116"/>
      <c r="J363" s="116"/>
      <c r="K363" s="116"/>
      <c r="L363" s="116"/>
      <c r="M363" s="116"/>
      <c r="N363" s="116"/>
      <c r="O363" s="116"/>
      <c r="P363" s="116"/>
      <c r="Q363" s="116"/>
      <c r="R363" s="116"/>
      <c r="S363" s="116"/>
      <c r="T363" s="116"/>
      <c r="U363" s="116"/>
      <c r="V363" s="116"/>
    </row>
    <row r="364" spans="1:22" ht="14.25" customHeight="1">
      <c r="A364" s="116"/>
      <c r="B364" s="116"/>
      <c r="C364" s="116"/>
      <c r="D364" s="116"/>
      <c r="E364" s="116"/>
      <c r="F364" s="116"/>
      <c r="G364" s="116"/>
      <c r="H364" s="116"/>
      <c r="I364" s="116"/>
      <c r="J364" s="116"/>
      <c r="K364" s="116"/>
      <c r="L364" s="116"/>
      <c r="M364" s="116"/>
      <c r="N364" s="116"/>
      <c r="O364" s="116"/>
      <c r="P364" s="116"/>
      <c r="Q364" s="116"/>
      <c r="R364" s="116"/>
      <c r="S364" s="116"/>
      <c r="T364" s="116"/>
      <c r="U364" s="116"/>
      <c r="V364" s="116"/>
    </row>
    <row r="365" spans="1:22" ht="14.25" customHeight="1">
      <c r="A365" s="116"/>
      <c r="B365" s="116"/>
      <c r="C365" s="116"/>
      <c r="D365" s="116"/>
      <c r="E365" s="116"/>
      <c r="F365" s="116"/>
      <c r="G365" s="116"/>
      <c r="H365" s="116"/>
      <c r="I365" s="116"/>
      <c r="J365" s="116"/>
      <c r="K365" s="116"/>
      <c r="L365" s="116"/>
      <c r="M365" s="116"/>
      <c r="N365" s="116"/>
      <c r="O365" s="116"/>
      <c r="P365" s="116"/>
      <c r="Q365" s="116"/>
      <c r="R365" s="116"/>
      <c r="S365" s="116"/>
      <c r="T365" s="116"/>
      <c r="U365" s="116"/>
      <c r="V365" s="116"/>
    </row>
    <row r="366" spans="1:22" ht="14.25" customHeight="1">
      <c r="A366" s="116"/>
      <c r="B366" s="116"/>
      <c r="C366" s="116"/>
      <c r="D366" s="116"/>
      <c r="E366" s="116"/>
      <c r="F366" s="116"/>
      <c r="G366" s="116"/>
      <c r="H366" s="116"/>
      <c r="I366" s="116"/>
      <c r="J366" s="116"/>
      <c r="K366" s="116"/>
      <c r="L366" s="116"/>
      <c r="M366" s="116"/>
      <c r="N366" s="116"/>
      <c r="O366" s="116"/>
      <c r="P366" s="116"/>
      <c r="Q366" s="116"/>
      <c r="R366" s="116"/>
      <c r="S366" s="116"/>
      <c r="T366" s="116"/>
      <c r="U366" s="116"/>
      <c r="V366" s="116"/>
    </row>
    <row r="367" spans="1:22" ht="14.25" customHeight="1">
      <c r="A367" s="116"/>
      <c r="B367" s="116"/>
      <c r="C367" s="116"/>
      <c r="D367" s="116"/>
      <c r="E367" s="116"/>
      <c r="F367" s="116"/>
      <c r="G367" s="116"/>
      <c r="H367" s="116"/>
      <c r="I367" s="116"/>
      <c r="J367" s="116"/>
      <c r="K367" s="116"/>
      <c r="L367" s="116"/>
      <c r="M367" s="116"/>
      <c r="N367" s="116"/>
      <c r="O367" s="116"/>
      <c r="P367" s="116"/>
      <c r="Q367" s="116"/>
      <c r="R367" s="116"/>
      <c r="S367" s="116"/>
      <c r="T367" s="116"/>
      <c r="U367" s="116"/>
      <c r="V367" s="116"/>
    </row>
    <row r="368" spans="1:22" ht="14.25" customHeight="1">
      <c r="A368" s="116"/>
      <c r="B368" s="116"/>
      <c r="C368" s="116"/>
      <c r="D368" s="116"/>
      <c r="E368" s="116"/>
      <c r="F368" s="116"/>
      <c r="G368" s="116"/>
      <c r="H368" s="116"/>
      <c r="I368" s="116"/>
      <c r="J368" s="116"/>
      <c r="K368" s="116"/>
      <c r="L368" s="116"/>
      <c r="M368" s="116"/>
      <c r="N368" s="116"/>
      <c r="O368" s="116"/>
      <c r="P368" s="116"/>
      <c r="Q368" s="116"/>
      <c r="R368" s="116"/>
      <c r="S368" s="116"/>
      <c r="T368" s="116"/>
      <c r="U368" s="116"/>
      <c r="V368" s="116"/>
    </row>
    <row r="369" spans="1:22" ht="14.25" customHeight="1">
      <c r="A369" s="116"/>
      <c r="B369" s="116"/>
      <c r="C369" s="116"/>
      <c r="D369" s="116"/>
      <c r="E369" s="116"/>
      <c r="F369" s="116"/>
      <c r="G369" s="116"/>
      <c r="H369" s="116"/>
      <c r="I369" s="116"/>
      <c r="J369" s="116"/>
      <c r="K369" s="116"/>
      <c r="L369" s="116"/>
      <c r="M369" s="116"/>
      <c r="N369" s="116"/>
      <c r="O369" s="116"/>
      <c r="P369" s="116"/>
      <c r="Q369" s="116"/>
      <c r="R369" s="116"/>
      <c r="S369" s="116"/>
      <c r="T369" s="116"/>
      <c r="U369" s="116"/>
      <c r="V369" s="116"/>
    </row>
    <row r="370" spans="1:22" ht="14.25" customHeight="1">
      <c r="A370" s="116"/>
      <c r="B370" s="116"/>
      <c r="C370" s="116"/>
      <c r="D370" s="116"/>
      <c r="E370" s="116"/>
      <c r="F370" s="116"/>
      <c r="G370" s="116"/>
      <c r="H370" s="116"/>
      <c r="I370" s="116"/>
      <c r="J370" s="116"/>
      <c r="K370" s="116"/>
      <c r="L370" s="116"/>
      <c r="M370" s="116"/>
      <c r="N370" s="116"/>
      <c r="O370" s="116"/>
      <c r="P370" s="116"/>
      <c r="Q370" s="116"/>
      <c r="R370" s="116"/>
      <c r="S370" s="116"/>
      <c r="T370" s="116"/>
      <c r="U370" s="116"/>
      <c r="V370" s="116"/>
    </row>
    <row r="371" spans="1:22" ht="14.25" customHeight="1">
      <c r="A371" s="116"/>
      <c r="B371" s="116"/>
      <c r="C371" s="116"/>
      <c r="D371" s="116"/>
      <c r="E371" s="116"/>
      <c r="F371" s="116"/>
      <c r="G371" s="116"/>
      <c r="H371" s="116"/>
      <c r="I371" s="116"/>
      <c r="J371" s="116"/>
      <c r="K371" s="116"/>
      <c r="L371" s="116"/>
      <c r="M371" s="116"/>
      <c r="N371" s="116"/>
      <c r="O371" s="116"/>
      <c r="P371" s="116"/>
      <c r="Q371" s="116"/>
      <c r="R371" s="116"/>
      <c r="S371" s="116"/>
      <c r="T371" s="116"/>
      <c r="U371" s="116"/>
      <c r="V371" s="116"/>
    </row>
    <row r="372" spans="1:22" ht="14.25" customHeight="1">
      <c r="A372" s="116"/>
      <c r="B372" s="116"/>
      <c r="C372" s="116"/>
      <c r="D372" s="116"/>
      <c r="E372" s="116"/>
      <c r="F372" s="116"/>
      <c r="G372" s="116"/>
      <c r="H372" s="116"/>
      <c r="I372" s="116"/>
      <c r="J372" s="116"/>
      <c r="K372" s="116"/>
      <c r="L372" s="116"/>
      <c r="M372" s="116"/>
      <c r="N372" s="116"/>
      <c r="O372" s="116"/>
      <c r="P372" s="116"/>
      <c r="Q372" s="116"/>
      <c r="R372" s="116"/>
      <c r="S372" s="116"/>
      <c r="T372" s="116"/>
      <c r="U372" s="116"/>
      <c r="V372" s="116"/>
    </row>
    <row r="373" spans="1:22" ht="14.25" customHeight="1">
      <c r="A373" s="116"/>
      <c r="B373" s="116"/>
      <c r="C373" s="116"/>
      <c r="D373" s="116"/>
      <c r="E373" s="116"/>
      <c r="F373" s="116"/>
      <c r="G373" s="116"/>
      <c r="H373" s="116"/>
      <c r="I373" s="116"/>
      <c r="J373" s="116"/>
      <c r="K373" s="116"/>
      <c r="L373" s="116"/>
      <c r="M373" s="116"/>
      <c r="N373" s="116"/>
      <c r="O373" s="116"/>
      <c r="P373" s="116"/>
      <c r="Q373" s="116"/>
      <c r="R373" s="116"/>
      <c r="S373" s="116"/>
      <c r="T373" s="116"/>
      <c r="U373" s="116"/>
      <c r="V373" s="116"/>
    </row>
    <row r="374" spans="1:22" ht="14.25" customHeight="1">
      <c r="A374" s="116"/>
      <c r="B374" s="116"/>
      <c r="C374" s="116"/>
      <c r="D374" s="116"/>
      <c r="E374" s="116"/>
      <c r="F374" s="116"/>
      <c r="G374" s="116"/>
      <c r="H374" s="116"/>
      <c r="I374" s="116"/>
      <c r="J374" s="116"/>
      <c r="K374" s="116"/>
      <c r="L374" s="116"/>
      <c r="M374" s="116"/>
      <c r="N374" s="116"/>
      <c r="O374" s="116"/>
      <c r="P374" s="116"/>
      <c r="Q374" s="116"/>
      <c r="R374" s="116"/>
      <c r="S374" s="116"/>
      <c r="T374" s="116"/>
      <c r="U374" s="116"/>
      <c r="V374" s="116"/>
    </row>
    <row r="375" spans="1:22" ht="14.25" customHeight="1">
      <c r="A375" s="116"/>
      <c r="B375" s="116"/>
      <c r="C375" s="116"/>
      <c r="D375" s="116"/>
      <c r="E375" s="116"/>
      <c r="F375" s="116"/>
      <c r="G375" s="116"/>
      <c r="H375" s="116"/>
      <c r="I375" s="116"/>
      <c r="J375" s="116"/>
      <c r="K375" s="116"/>
      <c r="L375" s="116"/>
      <c r="M375" s="116"/>
      <c r="N375" s="116"/>
      <c r="O375" s="116"/>
      <c r="P375" s="116"/>
      <c r="Q375" s="116"/>
      <c r="R375" s="116"/>
      <c r="S375" s="116"/>
      <c r="T375" s="116"/>
      <c r="U375" s="116"/>
      <c r="V375" s="116"/>
    </row>
    <row r="376" spans="1:22" ht="14.25" customHeight="1">
      <c r="A376" s="116"/>
      <c r="B376" s="116"/>
      <c r="C376" s="116"/>
      <c r="D376" s="116"/>
      <c r="E376" s="116"/>
      <c r="F376" s="116"/>
      <c r="G376" s="116"/>
      <c r="H376" s="116"/>
      <c r="I376" s="116"/>
      <c r="J376" s="116"/>
      <c r="K376" s="116"/>
      <c r="L376" s="116"/>
      <c r="M376" s="116"/>
      <c r="N376" s="116"/>
      <c r="O376" s="116"/>
      <c r="P376" s="116"/>
      <c r="Q376" s="116"/>
      <c r="R376" s="116"/>
      <c r="S376" s="116"/>
      <c r="T376" s="116"/>
      <c r="U376" s="116"/>
      <c r="V376" s="116"/>
    </row>
    <row r="377" spans="1:22" ht="14.25" customHeight="1">
      <c r="A377" s="116"/>
      <c r="B377" s="116"/>
      <c r="C377" s="116"/>
      <c r="D377" s="116"/>
      <c r="E377" s="116"/>
      <c r="F377" s="116"/>
      <c r="G377" s="116"/>
      <c r="H377" s="116"/>
      <c r="I377" s="116"/>
      <c r="J377" s="116"/>
      <c r="K377" s="116"/>
      <c r="L377" s="116"/>
      <c r="M377" s="116"/>
      <c r="N377" s="116"/>
      <c r="O377" s="116"/>
      <c r="P377" s="116"/>
      <c r="Q377" s="116"/>
      <c r="R377" s="116"/>
      <c r="S377" s="116"/>
      <c r="T377" s="116"/>
      <c r="U377" s="116"/>
      <c r="V377" s="116"/>
    </row>
    <row r="378" spans="1:22" ht="14.25" customHeight="1">
      <c r="A378" s="116"/>
      <c r="B378" s="116"/>
      <c r="C378" s="116"/>
      <c r="D378" s="116"/>
      <c r="E378" s="116"/>
      <c r="F378" s="116"/>
      <c r="G378" s="116"/>
      <c r="H378" s="116"/>
      <c r="I378" s="116"/>
      <c r="J378" s="116"/>
      <c r="K378" s="116"/>
      <c r="L378" s="116"/>
      <c r="M378" s="116"/>
      <c r="N378" s="116"/>
      <c r="O378" s="116"/>
      <c r="P378" s="116"/>
      <c r="Q378" s="116"/>
      <c r="R378" s="116"/>
      <c r="S378" s="116"/>
      <c r="T378" s="116"/>
      <c r="U378" s="116"/>
      <c r="V378" s="116"/>
    </row>
    <row r="379" spans="1:22" ht="14.25" customHeight="1">
      <c r="A379" s="116"/>
      <c r="B379" s="116"/>
      <c r="C379" s="116"/>
      <c r="D379" s="116"/>
      <c r="E379" s="116"/>
      <c r="F379" s="116"/>
      <c r="G379" s="116"/>
      <c r="H379" s="116"/>
      <c r="I379" s="116"/>
      <c r="J379" s="116"/>
      <c r="K379" s="116"/>
      <c r="L379" s="116"/>
      <c r="M379" s="116"/>
      <c r="N379" s="116"/>
      <c r="O379" s="116"/>
      <c r="P379" s="116"/>
      <c r="Q379" s="116"/>
      <c r="R379" s="116"/>
      <c r="S379" s="116"/>
      <c r="T379" s="116"/>
      <c r="U379" s="116"/>
      <c r="V379" s="116"/>
    </row>
    <row r="380" spans="1:22" ht="14.25" customHeight="1">
      <c r="A380" s="116"/>
      <c r="B380" s="116"/>
      <c r="C380" s="116"/>
      <c r="D380" s="116"/>
      <c r="E380" s="116"/>
      <c r="F380" s="116"/>
      <c r="G380" s="116"/>
      <c r="H380" s="116"/>
      <c r="I380" s="116"/>
      <c r="J380" s="116"/>
      <c r="K380" s="116"/>
      <c r="L380" s="116"/>
      <c r="M380" s="116"/>
      <c r="N380" s="116"/>
      <c r="O380" s="116"/>
      <c r="P380" s="116"/>
      <c r="Q380" s="116"/>
      <c r="R380" s="116"/>
      <c r="S380" s="116"/>
      <c r="T380" s="116"/>
      <c r="U380" s="116"/>
      <c r="V380" s="116"/>
    </row>
    <row r="381" spans="1:22" ht="14.25" customHeight="1">
      <c r="A381" s="116"/>
      <c r="B381" s="116"/>
      <c r="C381" s="116"/>
      <c r="D381" s="116"/>
      <c r="E381" s="116"/>
      <c r="F381" s="116"/>
      <c r="G381" s="116"/>
      <c r="H381" s="116"/>
      <c r="I381" s="116"/>
      <c r="J381" s="116"/>
      <c r="K381" s="116"/>
      <c r="L381" s="116"/>
      <c r="M381" s="116"/>
      <c r="N381" s="116"/>
      <c r="O381" s="116"/>
      <c r="P381" s="116"/>
      <c r="Q381" s="116"/>
      <c r="R381" s="116"/>
      <c r="S381" s="116"/>
      <c r="T381" s="116"/>
      <c r="U381" s="116"/>
      <c r="V381" s="116"/>
    </row>
    <row r="382" spans="1:22" ht="14.25" customHeight="1">
      <c r="A382" s="116"/>
      <c r="B382" s="116"/>
      <c r="C382" s="116"/>
      <c r="D382" s="116"/>
      <c r="E382" s="116"/>
      <c r="F382" s="116"/>
      <c r="G382" s="116"/>
      <c r="H382" s="116"/>
      <c r="I382" s="116"/>
      <c r="J382" s="116"/>
      <c r="K382" s="116"/>
      <c r="L382" s="116"/>
      <c r="M382" s="116"/>
      <c r="N382" s="116"/>
      <c r="O382" s="116"/>
      <c r="P382" s="116"/>
      <c r="Q382" s="116"/>
      <c r="R382" s="116"/>
      <c r="S382" s="116"/>
      <c r="T382" s="116"/>
      <c r="U382" s="116"/>
      <c r="V382" s="116"/>
    </row>
    <row r="383" spans="1:22" ht="14.25" customHeight="1">
      <c r="A383" s="116"/>
      <c r="B383" s="116"/>
      <c r="C383" s="116"/>
      <c r="D383" s="116"/>
      <c r="E383" s="116"/>
      <c r="F383" s="116"/>
      <c r="G383" s="116"/>
      <c r="H383" s="116"/>
      <c r="I383" s="116"/>
      <c r="J383" s="116"/>
      <c r="K383" s="116"/>
      <c r="L383" s="116"/>
      <c r="M383" s="116"/>
      <c r="N383" s="116"/>
      <c r="O383" s="116"/>
      <c r="P383" s="116"/>
      <c r="Q383" s="116"/>
      <c r="R383" s="116"/>
      <c r="S383" s="116"/>
      <c r="T383" s="116"/>
      <c r="U383" s="116"/>
      <c r="V383" s="116"/>
    </row>
    <row r="384" spans="1:22" ht="14.25" customHeight="1">
      <c r="A384" s="116"/>
      <c r="B384" s="116"/>
      <c r="C384" s="116"/>
      <c r="D384" s="116"/>
      <c r="E384" s="116"/>
      <c r="F384" s="116"/>
      <c r="G384" s="116"/>
      <c r="H384" s="116"/>
      <c r="I384" s="116"/>
      <c r="J384" s="116"/>
      <c r="K384" s="116"/>
      <c r="L384" s="116"/>
      <c r="M384" s="116"/>
      <c r="N384" s="116"/>
      <c r="O384" s="116"/>
      <c r="P384" s="116"/>
      <c r="Q384" s="116"/>
      <c r="R384" s="116"/>
      <c r="S384" s="116"/>
      <c r="T384" s="116"/>
      <c r="U384" s="116"/>
      <c r="V384" s="116"/>
    </row>
    <row r="385" spans="1:22" ht="14.25" customHeight="1">
      <c r="A385" s="116"/>
      <c r="B385" s="116"/>
      <c r="C385" s="116"/>
      <c r="D385" s="116"/>
      <c r="E385" s="116"/>
      <c r="F385" s="116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6"/>
      <c r="T385" s="116"/>
      <c r="U385" s="116"/>
      <c r="V385" s="116"/>
    </row>
    <row r="386" spans="1:22" ht="14.25" customHeight="1">
      <c r="A386" s="116"/>
      <c r="B386" s="116"/>
      <c r="C386" s="116"/>
      <c r="D386" s="116"/>
      <c r="E386" s="116"/>
      <c r="F386" s="116"/>
      <c r="G386" s="116"/>
      <c r="H386" s="116"/>
      <c r="I386" s="116"/>
      <c r="J386" s="116"/>
      <c r="K386" s="116"/>
      <c r="L386" s="116"/>
      <c r="M386" s="116"/>
      <c r="N386" s="116"/>
      <c r="O386" s="116"/>
      <c r="P386" s="116"/>
      <c r="Q386" s="116"/>
      <c r="R386" s="116"/>
      <c r="S386" s="116"/>
      <c r="T386" s="116"/>
      <c r="U386" s="116"/>
      <c r="V386" s="116"/>
    </row>
    <row r="387" spans="1:22" ht="14.25" customHeight="1">
      <c r="A387" s="116"/>
      <c r="B387" s="116"/>
      <c r="C387" s="116"/>
      <c r="D387" s="116"/>
      <c r="E387" s="116"/>
      <c r="F387" s="116"/>
      <c r="G387" s="116"/>
      <c r="H387" s="116"/>
      <c r="I387" s="116"/>
      <c r="J387" s="116"/>
      <c r="K387" s="116"/>
      <c r="L387" s="116"/>
      <c r="M387" s="116"/>
      <c r="N387" s="116"/>
      <c r="O387" s="116"/>
      <c r="P387" s="116"/>
      <c r="Q387" s="116"/>
      <c r="R387" s="116"/>
      <c r="S387" s="116"/>
      <c r="T387" s="116"/>
      <c r="U387" s="116"/>
      <c r="V387" s="116"/>
    </row>
    <row r="388" spans="1:22" ht="14.25" customHeight="1">
      <c r="A388" s="116"/>
      <c r="B388" s="116"/>
      <c r="C388" s="116"/>
      <c r="D388" s="116"/>
      <c r="E388" s="116"/>
      <c r="F388" s="116"/>
      <c r="G388" s="116"/>
      <c r="H388" s="116"/>
      <c r="I388" s="116"/>
      <c r="J388" s="116"/>
      <c r="K388" s="116"/>
      <c r="L388" s="116"/>
      <c r="M388" s="116"/>
      <c r="N388" s="116"/>
      <c r="O388" s="116"/>
      <c r="P388" s="116"/>
      <c r="Q388" s="116"/>
      <c r="R388" s="116"/>
      <c r="S388" s="116"/>
      <c r="T388" s="116"/>
      <c r="U388" s="116"/>
      <c r="V388" s="116"/>
    </row>
    <row r="389" spans="1:22" ht="14.25" customHeight="1">
      <c r="A389" s="116"/>
      <c r="B389" s="116"/>
      <c r="C389" s="116"/>
      <c r="D389" s="116"/>
      <c r="E389" s="116"/>
      <c r="F389" s="116"/>
      <c r="G389" s="116"/>
      <c r="H389" s="116"/>
      <c r="I389" s="116"/>
      <c r="J389" s="116"/>
      <c r="K389" s="116"/>
      <c r="L389" s="116"/>
      <c r="M389" s="116"/>
      <c r="N389" s="116"/>
      <c r="O389" s="116"/>
      <c r="P389" s="116"/>
      <c r="Q389" s="116"/>
      <c r="R389" s="116"/>
      <c r="S389" s="116"/>
      <c r="T389" s="116"/>
      <c r="U389" s="116"/>
      <c r="V389" s="116"/>
    </row>
    <row r="390" spans="1:22" ht="14.25" customHeight="1">
      <c r="A390" s="116"/>
      <c r="B390" s="116"/>
      <c r="C390" s="116"/>
      <c r="D390" s="116"/>
      <c r="E390" s="116"/>
      <c r="F390" s="116"/>
      <c r="G390" s="116"/>
      <c r="H390" s="116"/>
      <c r="I390" s="116"/>
      <c r="J390" s="116"/>
      <c r="K390" s="116"/>
      <c r="L390" s="116"/>
      <c r="M390" s="116"/>
      <c r="N390" s="116"/>
      <c r="O390" s="116"/>
      <c r="P390" s="116"/>
      <c r="Q390" s="116"/>
      <c r="R390" s="116"/>
      <c r="S390" s="116"/>
      <c r="T390" s="116"/>
      <c r="U390" s="116"/>
      <c r="V390" s="116"/>
    </row>
    <row r="391" spans="1:22" ht="14.25" customHeight="1">
      <c r="A391" s="116"/>
      <c r="B391" s="116"/>
      <c r="C391" s="116"/>
      <c r="D391" s="116"/>
      <c r="E391" s="116"/>
      <c r="F391" s="116"/>
      <c r="G391" s="116"/>
      <c r="H391" s="116"/>
      <c r="I391" s="116"/>
      <c r="J391" s="116"/>
      <c r="K391" s="116"/>
      <c r="L391" s="116"/>
      <c r="M391" s="116"/>
      <c r="N391" s="116"/>
      <c r="O391" s="116"/>
      <c r="P391" s="116"/>
      <c r="Q391" s="116"/>
      <c r="R391" s="116"/>
      <c r="S391" s="116"/>
      <c r="T391" s="116"/>
      <c r="U391" s="116"/>
      <c r="V391" s="116"/>
    </row>
    <row r="392" spans="1:22" ht="14.25" customHeight="1">
      <c r="A392" s="116"/>
      <c r="B392" s="116"/>
      <c r="C392" s="116"/>
      <c r="D392" s="116"/>
      <c r="E392" s="116"/>
      <c r="F392" s="116"/>
      <c r="G392" s="116"/>
      <c r="H392" s="116"/>
      <c r="I392" s="116"/>
      <c r="J392" s="116"/>
      <c r="K392" s="116"/>
      <c r="L392" s="116"/>
      <c r="M392" s="116"/>
      <c r="N392" s="116"/>
      <c r="O392" s="116"/>
      <c r="P392" s="116"/>
      <c r="Q392" s="116"/>
      <c r="R392" s="116"/>
      <c r="S392" s="116"/>
      <c r="T392" s="116"/>
      <c r="U392" s="116"/>
      <c r="V392" s="116"/>
    </row>
    <row r="393" spans="1:22" ht="14.25" customHeight="1">
      <c r="A393" s="116"/>
      <c r="B393" s="116"/>
      <c r="C393" s="116"/>
      <c r="D393" s="116"/>
      <c r="E393" s="116"/>
      <c r="F393" s="116"/>
      <c r="G393" s="116"/>
      <c r="H393" s="116"/>
      <c r="I393" s="116"/>
      <c r="J393" s="116"/>
      <c r="K393" s="116"/>
      <c r="L393" s="116"/>
      <c r="M393" s="116"/>
      <c r="N393" s="116"/>
      <c r="O393" s="116"/>
      <c r="P393" s="116"/>
      <c r="Q393" s="116"/>
      <c r="R393" s="116"/>
      <c r="S393" s="116"/>
      <c r="T393" s="116"/>
      <c r="U393" s="116"/>
      <c r="V393" s="116"/>
    </row>
    <row r="394" spans="1:22" ht="14.25" customHeight="1">
      <c r="A394" s="116"/>
      <c r="B394" s="116"/>
      <c r="C394" s="116"/>
      <c r="D394" s="116"/>
      <c r="E394" s="116"/>
      <c r="F394" s="116"/>
      <c r="G394" s="116"/>
      <c r="H394" s="116"/>
      <c r="I394" s="116"/>
      <c r="J394" s="116"/>
      <c r="K394" s="116"/>
      <c r="L394" s="116"/>
      <c r="M394" s="116"/>
      <c r="N394" s="116"/>
      <c r="O394" s="116"/>
      <c r="P394" s="116"/>
      <c r="Q394" s="116"/>
      <c r="R394" s="116"/>
      <c r="S394" s="116"/>
      <c r="T394" s="116"/>
      <c r="U394" s="116"/>
      <c r="V394" s="116"/>
    </row>
    <row r="395" spans="1:22" ht="14.25" customHeight="1">
      <c r="A395" s="116"/>
      <c r="B395" s="116"/>
      <c r="C395" s="116"/>
      <c r="D395" s="116"/>
      <c r="E395" s="116"/>
      <c r="F395" s="116"/>
      <c r="G395" s="116"/>
      <c r="H395" s="116"/>
      <c r="I395" s="116"/>
      <c r="J395" s="116"/>
      <c r="K395" s="116"/>
      <c r="L395" s="116"/>
      <c r="M395" s="116"/>
      <c r="N395" s="116"/>
      <c r="O395" s="116"/>
      <c r="P395" s="116"/>
      <c r="Q395" s="116"/>
      <c r="R395" s="116"/>
      <c r="S395" s="116"/>
      <c r="T395" s="116"/>
      <c r="U395" s="116"/>
      <c r="V395" s="116"/>
    </row>
    <row r="396" spans="1:22" ht="14.25" customHeight="1">
      <c r="A396" s="116"/>
      <c r="B396" s="116"/>
      <c r="C396" s="116"/>
      <c r="D396" s="116"/>
      <c r="E396" s="116"/>
      <c r="F396" s="116"/>
      <c r="G396" s="116"/>
      <c r="H396" s="116"/>
      <c r="I396" s="116"/>
      <c r="J396" s="116"/>
      <c r="K396" s="116"/>
      <c r="L396" s="116"/>
      <c r="M396" s="116"/>
      <c r="N396" s="116"/>
      <c r="O396" s="116"/>
      <c r="P396" s="116"/>
      <c r="Q396" s="116"/>
      <c r="R396" s="116"/>
      <c r="S396" s="116"/>
      <c r="T396" s="116"/>
      <c r="U396" s="116"/>
      <c r="V396" s="116"/>
    </row>
    <row r="397" spans="1:22" ht="14.25" customHeight="1">
      <c r="A397" s="116"/>
      <c r="B397" s="116"/>
      <c r="C397" s="116"/>
      <c r="D397" s="116"/>
      <c r="E397" s="116"/>
      <c r="F397" s="116"/>
      <c r="G397" s="116"/>
      <c r="H397" s="116"/>
      <c r="I397" s="116"/>
      <c r="J397" s="116"/>
      <c r="K397" s="116"/>
      <c r="L397" s="116"/>
      <c r="M397" s="116"/>
      <c r="N397" s="116"/>
      <c r="O397" s="116"/>
      <c r="P397" s="116"/>
      <c r="Q397" s="116"/>
      <c r="R397" s="116"/>
      <c r="S397" s="116"/>
      <c r="T397" s="116"/>
      <c r="U397" s="116"/>
      <c r="V397" s="116"/>
    </row>
    <row r="398" spans="1:22" ht="14.25" customHeight="1">
      <c r="A398" s="116"/>
      <c r="B398" s="116"/>
      <c r="C398" s="116"/>
      <c r="D398" s="116"/>
      <c r="E398" s="116"/>
      <c r="F398" s="116"/>
      <c r="G398" s="116"/>
      <c r="H398" s="116"/>
      <c r="I398" s="116"/>
      <c r="J398" s="116"/>
      <c r="K398" s="116"/>
      <c r="L398" s="116"/>
      <c r="M398" s="116"/>
      <c r="N398" s="116"/>
      <c r="O398" s="116"/>
      <c r="P398" s="116"/>
      <c r="Q398" s="116"/>
      <c r="R398" s="116"/>
      <c r="S398" s="116"/>
      <c r="T398" s="116"/>
      <c r="U398" s="116"/>
      <c r="V398" s="116"/>
    </row>
    <row r="399" spans="1:22" ht="14.25" customHeight="1">
      <c r="A399" s="116"/>
      <c r="B399" s="116"/>
      <c r="C399" s="116"/>
      <c r="D399" s="116"/>
      <c r="E399" s="116"/>
      <c r="F399" s="116"/>
      <c r="G399" s="116"/>
      <c r="H399" s="116"/>
      <c r="I399" s="116"/>
      <c r="J399" s="116"/>
      <c r="K399" s="116"/>
      <c r="L399" s="116"/>
      <c r="M399" s="116"/>
      <c r="N399" s="116"/>
      <c r="O399" s="116"/>
      <c r="P399" s="116"/>
      <c r="Q399" s="116"/>
      <c r="R399" s="116"/>
      <c r="S399" s="116"/>
      <c r="T399" s="116"/>
      <c r="U399" s="116"/>
      <c r="V399" s="116"/>
    </row>
    <row r="400" spans="1:22" ht="14.25" customHeight="1">
      <c r="A400" s="116"/>
      <c r="B400" s="116"/>
      <c r="C400" s="116"/>
      <c r="D400" s="116"/>
      <c r="E400" s="116"/>
      <c r="F400" s="116"/>
      <c r="G400" s="116"/>
      <c r="H400" s="116"/>
      <c r="I400" s="116"/>
      <c r="J400" s="116"/>
      <c r="K400" s="116"/>
      <c r="L400" s="116"/>
      <c r="M400" s="116"/>
      <c r="N400" s="116"/>
      <c r="O400" s="116"/>
      <c r="P400" s="116"/>
      <c r="Q400" s="116"/>
      <c r="R400" s="116"/>
      <c r="S400" s="116"/>
      <c r="T400" s="116"/>
      <c r="U400" s="116"/>
      <c r="V400" s="116"/>
    </row>
    <row r="401" spans="1:22" ht="14.25" customHeight="1">
      <c r="A401" s="116"/>
      <c r="B401" s="116"/>
      <c r="C401" s="116"/>
      <c r="D401" s="116"/>
      <c r="E401" s="116"/>
      <c r="F401" s="116"/>
      <c r="G401" s="116"/>
      <c r="H401" s="116"/>
      <c r="I401" s="116"/>
      <c r="J401" s="116"/>
      <c r="K401" s="116"/>
      <c r="L401" s="116"/>
      <c r="M401" s="116"/>
      <c r="N401" s="116"/>
      <c r="O401" s="116"/>
      <c r="P401" s="116"/>
      <c r="Q401" s="116"/>
      <c r="R401" s="116"/>
      <c r="S401" s="116"/>
      <c r="T401" s="116"/>
      <c r="U401" s="116"/>
      <c r="V401" s="116"/>
    </row>
    <row r="402" spans="1:22" ht="14.25" customHeight="1">
      <c r="A402" s="116"/>
      <c r="B402" s="116"/>
      <c r="C402" s="116"/>
      <c r="D402" s="116"/>
      <c r="E402" s="116"/>
      <c r="F402" s="116"/>
      <c r="G402" s="116"/>
      <c r="H402" s="116"/>
      <c r="I402" s="116"/>
      <c r="J402" s="116"/>
      <c r="K402" s="116"/>
      <c r="L402" s="116"/>
      <c r="M402" s="116"/>
      <c r="N402" s="116"/>
      <c r="O402" s="116"/>
      <c r="P402" s="116"/>
      <c r="Q402" s="116"/>
      <c r="R402" s="116"/>
      <c r="S402" s="116"/>
      <c r="T402" s="116"/>
      <c r="U402" s="116"/>
      <c r="V402" s="116"/>
    </row>
    <row r="403" spans="1:22" ht="14.25" customHeight="1">
      <c r="A403" s="116"/>
      <c r="B403" s="116"/>
      <c r="C403" s="116"/>
      <c r="D403" s="116"/>
      <c r="E403" s="116"/>
      <c r="F403" s="116"/>
      <c r="G403" s="116"/>
      <c r="H403" s="116"/>
      <c r="I403" s="116"/>
      <c r="J403" s="116"/>
      <c r="K403" s="116"/>
      <c r="L403" s="116"/>
      <c r="M403" s="116"/>
      <c r="N403" s="116"/>
      <c r="O403" s="116"/>
      <c r="P403" s="116"/>
      <c r="Q403" s="116"/>
      <c r="R403" s="116"/>
      <c r="S403" s="116"/>
      <c r="T403" s="116"/>
      <c r="U403" s="116"/>
      <c r="V403" s="116"/>
    </row>
    <row r="404" spans="1:22" ht="14.25" customHeight="1">
      <c r="A404" s="116"/>
      <c r="B404" s="116"/>
      <c r="C404" s="116"/>
      <c r="D404" s="116"/>
      <c r="E404" s="116"/>
      <c r="F404" s="116"/>
      <c r="G404" s="116"/>
      <c r="H404" s="116"/>
      <c r="I404" s="116"/>
      <c r="J404" s="116"/>
      <c r="K404" s="116"/>
      <c r="L404" s="116"/>
      <c r="M404" s="116"/>
      <c r="N404" s="116"/>
      <c r="O404" s="116"/>
      <c r="P404" s="116"/>
      <c r="Q404" s="116"/>
      <c r="R404" s="116"/>
      <c r="S404" s="116"/>
      <c r="T404" s="116"/>
      <c r="U404" s="116"/>
      <c r="V404" s="116"/>
    </row>
    <row r="405" spans="1:22" ht="14.25" customHeight="1">
      <c r="A405" s="116"/>
      <c r="B405" s="116"/>
      <c r="C405" s="116"/>
      <c r="D405" s="116"/>
      <c r="E405" s="116"/>
      <c r="F405" s="116"/>
      <c r="G405" s="116"/>
      <c r="H405" s="116"/>
      <c r="I405" s="116"/>
      <c r="J405" s="116"/>
      <c r="K405" s="116"/>
      <c r="L405" s="116"/>
      <c r="M405" s="116"/>
      <c r="N405" s="116"/>
      <c r="O405" s="116"/>
      <c r="P405" s="116"/>
      <c r="Q405" s="116"/>
      <c r="R405" s="116"/>
      <c r="S405" s="116"/>
      <c r="T405" s="116"/>
      <c r="U405" s="116"/>
      <c r="V405" s="116"/>
    </row>
    <row r="406" spans="1:22" ht="14.25" customHeight="1">
      <c r="A406" s="116"/>
      <c r="B406" s="116"/>
      <c r="C406" s="116"/>
      <c r="D406" s="116"/>
      <c r="E406" s="116"/>
      <c r="F406" s="116"/>
      <c r="G406" s="116"/>
      <c r="H406" s="116"/>
      <c r="I406" s="116"/>
      <c r="J406" s="116"/>
      <c r="K406" s="116"/>
      <c r="L406" s="116"/>
      <c r="M406" s="116"/>
      <c r="N406" s="116"/>
      <c r="O406" s="116"/>
      <c r="P406" s="116"/>
      <c r="Q406" s="116"/>
      <c r="R406" s="116"/>
      <c r="S406" s="116"/>
      <c r="T406" s="116"/>
      <c r="U406" s="116"/>
      <c r="V406" s="116"/>
    </row>
    <row r="407" spans="1:22" ht="14.25" customHeight="1">
      <c r="A407" s="116"/>
      <c r="B407" s="116"/>
      <c r="C407" s="116"/>
      <c r="D407" s="116"/>
      <c r="E407" s="116"/>
      <c r="F407" s="116"/>
      <c r="G407" s="116"/>
      <c r="H407" s="116"/>
      <c r="I407" s="116"/>
      <c r="J407" s="116"/>
      <c r="K407" s="116"/>
      <c r="L407" s="116"/>
      <c r="M407" s="116"/>
      <c r="N407" s="116"/>
      <c r="O407" s="116"/>
      <c r="P407" s="116"/>
      <c r="Q407" s="116"/>
      <c r="R407" s="116"/>
      <c r="S407" s="116"/>
      <c r="T407" s="116"/>
      <c r="U407" s="116"/>
      <c r="V407" s="116"/>
    </row>
    <row r="408" spans="1:22" ht="14.25" customHeight="1">
      <c r="A408" s="116"/>
      <c r="B408" s="116"/>
      <c r="C408" s="116"/>
      <c r="D408" s="116"/>
      <c r="E408" s="116"/>
      <c r="F408" s="116"/>
      <c r="G408" s="116"/>
      <c r="H408" s="116"/>
      <c r="I408" s="116"/>
      <c r="J408" s="116"/>
      <c r="K408" s="116"/>
      <c r="L408" s="116"/>
      <c r="M408" s="116"/>
      <c r="N408" s="116"/>
      <c r="O408" s="116"/>
      <c r="P408" s="116"/>
      <c r="Q408" s="116"/>
      <c r="R408" s="116"/>
      <c r="S408" s="116"/>
      <c r="T408" s="116"/>
      <c r="U408" s="116"/>
      <c r="V408" s="116"/>
    </row>
    <row r="409" spans="1:22" ht="14.25" customHeight="1">
      <c r="A409" s="116"/>
      <c r="B409" s="116"/>
      <c r="C409" s="116"/>
      <c r="D409" s="116"/>
      <c r="E409" s="116"/>
      <c r="F409" s="116"/>
      <c r="G409" s="116"/>
      <c r="H409" s="116"/>
      <c r="I409" s="116"/>
      <c r="J409" s="116"/>
      <c r="K409" s="116"/>
      <c r="L409" s="116"/>
      <c r="M409" s="116"/>
      <c r="N409" s="116"/>
      <c r="O409" s="116"/>
      <c r="P409" s="116"/>
      <c r="Q409" s="116"/>
      <c r="R409" s="116"/>
      <c r="S409" s="116"/>
      <c r="T409" s="116"/>
      <c r="U409" s="116"/>
      <c r="V409" s="116"/>
    </row>
    <row r="410" spans="1:22" ht="14.25" customHeight="1">
      <c r="A410" s="116"/>
      <c r="B410" s="116"/>
      <c r="C410" s="116"/>
      <c r="D410" s="116"/>
      <c r="E410" s="116"/>
      <c r="F410" s="116"/>
      <c r="G410" s="116"/>
      <c r="H410" s="116"/>
      <c r="I410" s="116"/>
      <c r="J410" s="116"/>
      <c r="K410" s="116"/>
      <c r="L410" s="116"/>
      <c r="M410" s="116"/>
      <c r="N410" s="116"/>
      <c r="O410" s="116"/>
      <c r="P410" s="116"/>
      <c r="Q410" s="116"/>
      <c r="R410" s="116"/>
      <c r="S410" s="116"/>
      <c r="T410" s="116"/>
      <c r="U410" s="116"/>
      <c r="V410" s="116"/>
    </row>
    <row r="411" spans="1:22" ht="14.25" customHeight="1">
      <c r="A411" s="116"/>
      <c r="B411" s="116"/>
      <c r="C411" s="116"/>
      <c r="D411" s="116"/>
      <c r="E411" s="116"/>
      <c r="F411" s="116"/>
      <c r="G411" s="116"/>
      <c r="H411" s="116"/>
      <c r="I411" s="116"/>
      <c r="J411" s="116"/>
      <c r="K411" s="116"/>
      <c r="L411" s="116"/>
      <c r="M411" s="116"/>
      <c r="N411" s="116"/>
      <c r="O411" s="116"/>
      <c r="P411" s="116"/>
      <c r="Q411" s="116"/>
      <c r="R411" s="116"/>
      <c r="S411" s="116"/>
      <c r="T411" s="116"/>
      <c r="U411" s="116"/>
      <c r="V411" s="116"/>
    </row>
    <row r="412" spans="1:22" ht="14.25" customHeight="1">
      <c r="A412" s="116"/>
      <c r="B412" s="116"/>
      <c r="C412" s="116"/>
      <c r="D412" s="116"/>
      <c r="E412" s="116"/>
      <c r="F412" s="116"/>
      <c r="G412" s="116"/>
      <c r="H412" s="116"/>
      <c r="I412" s="116"/>
      <c r="J412" s="116"/>
      <c r="K412" s="116"/>
      <c r="L412" s="116"/>
      <c r="M412" s="116"/>
      <c r="N412" s="116"/>
      <c r="O412" s="116"/>
      <c r="P412" s="116"/>
      <c r="Q412" s="116"/>
      <c r="R412" s="116"/>
      <c r="S412" s="116"/>
      <c r="T412" s="116"/>
      <c r="U412" s="116"/>
      <c r="V412" s="116"/>
    </row>
    <row r="413" spans="1:22" ht="14.25" customHeight="1">
      <c r="A413" s="116"/>
      <c r="B413" s="116"/>
      <c r="C413" s="116"/>
      <c r="D413" s="116"/>
      <c r="E413" s="116"/>
      <c r="F413" s="116"/>
      <c r="G413" s="116"/>
      <c r="H413" s="116"/>
      <c r="I413" s="116"/>
      <c r="J413" s="116"/>
      <c r="K413" s="116"/>
      <c r="L413" s="116"/>
      <c r="M413" s="116"/>
      <c r="N413" s="116"/>
      <c r="O413" s="116"/>
      <c r="P413" s="116"/>
      <c r="Q413" s="116"/>
      <c r="R413" s="116"/>
      <c r="S413" s="116"/>
      <c r="T413" s="116"/>
      <c r="U413" s="116"/>
      <c r="V413" s="116"/>
    </row>
    <row r="414" spans="1:22" ht="14.25" customHeight="1">
      <c r="A414" s="116"/>
      <c r="B414" s="116"/>
      <c r="C414" s="116"/>
      <c r="D414" s="116"/>
      <c r="E414" s="116"/>
      <c r="F414" s="116"/>
      <c r="G414" s="116"/>
      <c r="H414" s="116"/>
      <c r="I414" s="116"/>
      <c r="J414" s="116"/>
      <c r="K414" s="116"/>
      <c r="L414" s="116"/>
      <c r="M414" s="116"/>
      <c r="N414" s="116"/>
      <c r="O414" s="116"/>
      <c r="P414" s="116"/>
      <c r="Q414" s="116"/>
      <c r="R414" s="116"/>
      <c r="S414" s="116"/>
      <c r="T414" s="116"/>
      <c r="U414" s="116"/>
      <c r="V414" s="116"/>
    </row>
    <row r="415" spans="1:22" ht="14.25" customHeight="1">
      <c r="A415" s="116"/>
      <c r="B415" s="116"/>
      <c r="C415" s="116"/>
      <c r="D415" s="116"/>
      <c r="E415" s="116"/>
      <c r="F415" s="116"/>
      <c r="G415" s="116"/>
      <c r="H415" s="116"/>
      <c r="I415" s="116"/>
      <c r="J415" s="116"/>
      <c r="K415" s="116"/>
      <c r="L415" s="116"/>
      <c r="M415" s="116"/>
      <c r="N415" s="116"/>
      <c r="O415" s="116"/>
      <c r="P415" s="116"/>
      <c r="Q415" s="116"/>
      <c r="R415" s="116"/>
      <c r="S415" s="116"/>
      <c r="T415" s="116"/>
      <c r="U415" s="116"/>
      <c r="V415" s="116"/>
    </row>
    <row r="416" spans="1:22" ht="14.25" customHeight="1">
      <c r="A416" s="116"/>
      <c r="B416" s="116"/>
      <c r="C416" s="116"/>
      <c r="D416" s="116"/>
      <c r="E416" s="116"/>
      <c r="F416" s="116"/>
      <c r="G416" s="116"/>
      <c r="H416" s="116"/>
      <c r="I416" s="116"/>
      <c r="J416" s="116"/>
      <c r="K416" s="116"/>
      <c r="L416" s="116"/>
      <c r="M416" s="116"/>
      <c r="N416" s="116"/>
      <c r="O416" s="116"/>
      <c r="P416" s="116"/>
      <c r="Q416" s="116"/>
      <c r="R416" s="116"/>
      <c r="S416" s="116"/>
      <c r="T416" s="116"/>
      <c r="U416" s="116"/>
      <c r="V416" s="116"/>
    </row>
    <row r="417" spans="1:22" ht="14.25" customHeight="1">
      <c r="A417" s="116"/>
      <c r="B417" s="116"/>
      <c r="C417" s="116"/>
      <c r="D417" s="116"/>
      <c r="E417" s="116"/>
      <c r="F417" s="116"/>
      <c r="G417" s="116"/>
      <c r="H417" s="116"/>
      <c r="I417" s="116"/>
      <c r="J417" s="116"/>
      <c r="K417" s="116"/>
      <c r="L417" s="116"/>
      <c r="M417" s="116"/>
      <c r="N417" s="116"/>
      <c r="O417" s="116"/>
      <c r="P417" s="116"/>
      <c r="Q417" s="116"/>
      <c r="R417" s="116"/>
      <c r="S417" s="116"/>
      <c r="T417" s="116"/>
      <c r="U417" s="116"/>
      <c r="V417" s="116"/>
    </row>
    <row r="418" spans="1:22" ht="14.25" customHeight="1">
      <c r="A418" s="116"/>
      <c r="B418" s="116"/>
      <c r="C418" s="116"/>
      <c r="D418" s="116"/>
      <c r="E418" s="116"/>
      <c r="F418" s="116"/>
      <c r="G418" s="116"/>
      <c r="H418" s="116"/>
      <c r="I418" s="116"/>
      <c r="J418" s="116"/>
      <c r="K418" s="116"/>
      <c r="L418" s="116"/>
      <c r="M418" s="116"/>
      <c r="N418" s="116"/>
      <c r="O418" s="116"/>
      <c r="P418" s="116"/>
      <c r="Q418" s="116"/>
      <c r="R418" s="116"/>
      <c r="S418" s="116"/>
      <c r="T418" s="116"/>
      <c r="U418" s="116"/>
      <c r="V418" s="116"/>
    </row>
    <row r="419" spans="1:22" ht="14.25" customHeight="1">
      <c r="A419" s="116"/>
      <c r="B419" s="116"/>
      <c r="C419" s="116"/>
      <c r="D419" s="116"/>
      <c r="E419" s="116"/>
      <c r="F419" s="116"/>
      <c r="G419" s="116"/>
      <c r="H419" s="116"/>
      <c r="I419" s="116"/>
      <c r="J419" s="116"/>
      <c r="K419" s="116"/>
      <c r="L419" s="116"/>
      <c r="M419" s="116"/>
      <c r="N419" s="116"/>
      <c r="O419" s="116"/>
      <c r="P419" s="116"/>
      <c r="Q419" s="116"/>
      <c r="R419" s="116"/>
      <c r="S419" s="116"/>
      <c r="T419" s="116"/>
      <c r="U419" s="116"/>
      <c r="V419" s="116"/>
    </row>
    <row r="420" spans="1:22" ht="14.25" customHeight="1">
      <c r="A420" s="116"/>
      <c r="B420" s="116"/>
      <c r="C420" s="116"/>
      <c r="D420" s="116"/>
      <c r="E420" s="116"/>
      <c r="F420" s="116"/>
      <c r="G420" s="116"/>
      <c r="H420" s="116"/>
      <c r="I420" s="116"/>
      <c r="J420" s="116"/>
      <c r="K420" s="116"/>
      <c r="L420" s="116"/>
      <c r="M420" s="116"/>
      <c r="N420" s="116"/>
      <c r="O420" s="116"/>
      <c r="P420" s="116"/>
      <c r="Q420" s="116"/>
      <c r="R420" s="116"/>
      <c r="S420" s="116"/>
      <c r="T420" s="116"/>
      <c r="U420" s="116"/>
      <c r="V420" s="116"/>
    </row>
    <row r="421" spans="1:22" ht="14.25" customHeight="1">
      <c r="A421" s="116"/>
      <c r="B421" s="116"/>
      <c r="C421" s="116"/>
      <c r="D421" s="116"/>
      <c r="E421" s="116"/>
      <c r="F421" s="116"/>
      <c r="G421" s="116"/>
      <c r="H421" s="116"/>
      <c r="I421" s="116"/>
      <c r="J421" s="116"/>
      <c r="K421" s="116"/>
      <c r="L421" s="116"/>
      <c r="M421" s="116"/>
      <c r="N421" s="116"/>
      <c r="O421" s="116"/>
      <c r="P421" s="116"/>
      <c r="Q421" s="116"/>
      <c r="R421" s="116"/>
      <c r="S421" s="116"/>
      <c r="T421" s="116"/>
      <c r="U421" s="116"/>
      <c r="V421" s="116"/>
    </row>
    <row r="422" spans="1:22" ht="14.25" customHeight="1">
      <c r="A422" s="116"/>
      <c r="B422" s="116"/>
      <c r="C422" s="116"/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  <c r="Q422" s="116"/>
      <c r="R422" s="116"/>
      <c r="S422" s="116"/>
      <c r="T422" s="116"/>
      <c r="U422" s="116"/>
      <c r="V422" s="116"/>
    </row>
    <row r="423" spans="1:22" ht="14.25" customHeight="1">
      <c r="A423" s="116"/>
      <c r="B423" s="116"/>
      <c r="C423" s="116"/>
      <c r="D423" s="116"/>
      <c r="E423" s="116"/>
      <c r="F423" s="116"/>
      <c r="G423" s="116"/>
      <c r="H423" s="116"/>
      <c r="I423" s="116"/>
      <c r="J423" s="116"/>
      <c r="K423" s="116"/>
      <c r="L423" s="116"/>
      <c r="M423" s="116"/>
      <c r="N423" s="116"/>
      <c r="O423" s="116"/>
      <c r="P423" s="116"/>
      <c r="Q423" s="116"/>
      <c r="R423" s="116"/>
      <c r="S423" s="116"/>
      <c r="T423" s="116"/>
      <c r="U423" s="116"/>
      <c r="V423" s="116"/>
    </row>
    <row r="424" spans="1:22" ht="14.25" customHeight="1">
      <c r="A424" s="116"/>
      <c r="B424" s="116"/>
      <c r="C424" s="116"/>
      <c r="D424" s="116"/>
      <c r="E424" s="116"/>
      <c r="F424" s="116"/>
      <c r="G424" s="116"/>
      <c r="H424" s="116"/>
      <c r="I424" s="116"/>
      <c r="J424" s="116"/>
      <c r="K424" s="116"/>
      <c r="L424" s="116"/>
      <c r="M424" s="116"/>
      <c r="N424" s="116"/>
      <c r="O424" s="116"/>
      <c r="P424" s="116"/>
      <c r="Q424" s="116"/>
      <c r="R424" s="116"/>
      <c r="S424" s="116"/>
      <c r="T424" s="116"/>
      <c r="U424" s="116"/>
      <c r="V424" s="116"/>
    </row>
    <row r="425" spans="1:22" ht="14.25" customHeight="1">
      <c r="A425" s="116"/>
      <c r="B425" s="116"/>
      <c r="C425" s="116"/>
      <c r="D425" s="116"/>
      <c r="E425" s="116"/>
      <c r="F425" s="116"/>
      <c r="G425" s="116"/>
      <c r="H425" s="116"/>
      <c r="I425" s="116"/>
      <c r="J425" s="116"/>
      <c r="K425" s="116"/>
      <c r="L425" s="116"/>
      <c r="M425" s="116"/>
      <c r="N425" s="116"/>
      <c r="O425" s="116"/>
      <c r="P425" s="116"/>
      <c r="Q425" s="116"/>
      <c r="R425" s="116"/>
      <c r="S425" s="116"/>
      <c r="T425" s="116"/>
      <c r="U425" s="116"/>
      <c r="V425" s="116"/>
    </row>
    <row r="426" spans="1:22" ht="14.25" customHeight="1">
      <c r="A426" s="116"/>
      <c r="B426" s="116"/>
      <c r="C426" s="116"/>
      <c r="D426" s="116"/>
      <c r="E426" s="116"/>
      <c r="F426" s="116"/>
      <c r="G426" s="116"/>
      <c r="H426" s="116"/>
      <c r="I426" s="116"/>
      <c r="J426" s="116"/>
      <c r="K426" s="116"/>
      <c r="L426" s="116"/>
      <c r="M426" s="116"/>
      <c r="N426" s="116"/>
      <c r="O426" s="116"/>
      <c r="P426" s="116"/>
      <c r="Q426" s="116"/>
      <c r="R426" s="116"/>
      <c r="S426" s="116"/>
      <c r="T426" s="116"/>
      <c r="U426" s="116"/>
      <c r="V426" s="116"/>
    </row>
    <row r="427" spans="1:22" ht="14.25" customHeight="1">
      <c r="A427" s="116"/>
      <c r="B427" s="116"/>
      <c r="C427" s="116"/>
      <c r="D427" s="116"/>
      <c r="E427" s="116"/>
      <c r="F427" s="116"/>
      <c r="G427" s="116"/>
      <c r="H427" s="116"/>
      <c r="I427" s="116"/>
      <c r="J427" s="116"/>
      <c r="K427" s="116"/>
      <c r="L427" s="116"/>
      <c r="M427" s="116"/>
      <c r="N427" s="116"/>
      <c r="O427" s="116"/>
      <c r="P427" s="116"/>
      <c r="Q427" s="116"/>
      <c r="R427" s="116"/>
      <c r="S427" s="116"/>
      <c r="T427" s="116"/>
      <c r="U427" s="116"/>
      <c r="V427" s="116"/>
    </row>
    <row r="428" spans="1:22" ht="14.25" customHeight="1">
      <c r="A428" s="116"/>
      <c r="B428" s="116"/>
      <c r="C428" s="116"/>
      <c r="D428" s="116"/>
      <c r="E428" s="116"/>
      <c r="F428" s="116"/>
      <c r="G428" s="116"/>
      <c r="H428" s="116"/>
      <c r="I428" s="116"/>
      <c r="J428" s="116"/>
      <c r="K428" s="116"/>
      <c r="L428" s="116"/>
      <c r="M428" s="116"/>
      <c r="N428" s="116"/>
      <c r="O428" s="116"/>
      <c r="P428" s="116"/>
      <c r="Q428" s="116"/>
      <c r="R428" s="116"/>
      <c r="S428" s="116"/>
      <c r="T428" s="116"/>
      <c r="U428" s="116"/>
      <c r="V428" s="116"/>
    </row>
    <row r="429" spans="1:22" ht="14.25" customHeight="1">
      <c r="A429" s="116"/>
      <c r="B429" s="116"/>
      <c r="C429" s="116"/>
      <c r="D429" s="116"/>
      <c r="E429" s="116"/>
      <c r="F429" s="116"/>
      <c r="G429" s="116"/>
      <c r="H429" s="116"/>
      <c r="I429" s="116"/>
      <c r="J429" s="116"/>
      <c r="K429" s="116"/>
      <c r="L429" s="116"/>
      <c r="M429" s="116"/>
      <c r="N429" s="116"/>
      <c r="O429" s="116"/>
      <c r="P429" s="116"/>
      <c r="Q429" s="116"/>
      <c r="R429" s="116"/>
      <c r="S429" s="116"/>
      <c r="T429" s="116"/>
      <c r="U429" s="116"/>
      <c r="V429" s="116"/>
    </row>
    <row r="430" spans="1:22" ht="14.25" customHeight="1">
      <c r="A430" s="116"/>
      <c r="B430" s="116"/>
      <c r="C430" s="116"/>
      <c r="D430" s="116"/>
      <c r="E430" s="116"/>
      <c r="F430" s="116"/>
      <c r="G430" s="116"/>
      <c r="H430" s="116"/>
      <c r="I430" s="116"/>
      <c r="J430" s="116"/>
      <c r="K430" s="116"/>
      <c r="L430" s="116"/>
      <c r="M430" s="116"/>
      <c r="N430" s="116"/>
      <c r="O430" s="116"/>
      <c r="P430" s="116"/>
      <c r="Q430" s="116"/>
      <c r="R430" s="116"/>
      <c r="S430" s="116"/>
      <c r="T430" s="116"/>
      <c r="U430" s="116"/>
      <c r="V430" s="116"/>
    </row>
    <row r="431" spans="1:22" ht="14.25" customHeight="1">
      <c r="A431" s="116"/>
      <c r="B431" s="116"/>
      <c r="C431" s="116"/>
      <c r="D431" s="116"/>
      <c r="E431" s="116"/>
      <c r="F431" s="116"/>
      <c r="G431" s="116"/>
      <c r="H431" s="116"/>
      <c r="I431" s="116"/>
      <c r="J431" s="116"/>
      <c r="K431" s="116"/>
      <c r="L431" s="116"/>
      <c r="M431" s="116"/>
      <c r="N431" s="116"/>
      <c r="O431" s="116"/>
      <c r="P431" s="116"/>
      <c r="Q431" s="116"/>
      <c r="R431" s="116"/>
      <c r="S431" s="116"/>
      <c r="T431" s="116"/>
      <c r="U431" s="116"/>
      <c r="V431" s="116"/>
    </row>
    <row r="432" spans="1:22" ht="14.25" customHeight="1">
      <c r="A432" s="116"/>
      <c r="B432" s="116"/>
      <c r="C432" s="116"/>
      <c r="D432" s="116"/>
      <c r="E432" s="116"/>
      <c r="F432" s="116"/>
      <c r="G432" s="116"/>
      <c r="H432" s="116"/>
      <c r="I432" s="116"/>
      <c r="J432" s="116"/>
      <c r="K432" s="116"/>
      <c r="L432" s="116"/>
      <c r="M432" s="116"/>
      <c r="N432" s="116"/>
      <c r="O432" s="116"/>
      <c r="P432" s="116"/>
      <c r="Q432" s="116"/>
      <c r="R432" s="116"/>
      <c r="S432" s="116"/>
      <c r="T432" s="116"/>
      <c r="U432" s="116"/>
      <c r="V432" s="116"/>
    </row>
    <row r="433" spans="1:22" ht="14.25" customHeight="1">
      <c r="A433" s="116"/>
      <c r="B433" s="116"/>
      <c r="C433" s="116"/>
      <c r="D433" s="116"/>
      <c r="E433" s="116"/>
      <c r="F433" s="116"/>
      <c r="G433" s="116"/>
      <c r="H433" s="116"/>
      <c r="I433" s="116"/>
      <c r="J433" s="116"/>
      <c r="K433" s="116"/>
      <c r="L433" s="116"/>
      <c r="M433" s="116"/>
      <c r="N433" s="116"/>
      <c r="O433" s="116"/>
      <c r="P433" s="116"/>
      <c r="Q433" s="116"/>
      <c r="R433" s="116"/>
      <c r="S433" s="116"/>
      <c r="T433" s="116"/>
      <c r="U433" s="116"/>
      <c r="V433" s="116"/>
    </row>
    <row r="434" spans="1:22" ht="14.25" customHeight="1">
      <c r="A434" s="116"/>
      <c r="B434" s="116"/>
      <c r="C434" s="116"/>
      <c r="D434" s="116"/>
      <c r="E434" s="116"/>
      <c r="F434" s="116"/>
      <c r="G434" s="116"/>
      <c r="H434" s="116"/>
      <c r="I434" s="116"/>
      <c r="J434" s="116"/>
      <c r="K434" s="116"/>
      <c r="L434" s="116"/>
      <c r="M434" s="116"/>
      <c r="N434" s="116"/>
      <c r="O434" s="116"/>
      <c r="P434" s="116"/>
      <c r="Q434" s="116"/>
      <c r="R434" s="116"/>
      <c r="S434" s="116"/>
      <c r="T434" s="116"/>
      <c r="U434" s="116"/>
      <c r="V434" s="116"/>
    </row>
    <row r="435" spans="1:22" ht="14.25" customHeight="1">
      <c r="A435" s="116"/>
      <c r="B435" s="116"/>
      <c r="C435" s="116"/>
      <c r="D435" s="116"/>
      <c r="E435" s="116"/>
      <c r="F435" s="116"/>
      <c r="G435" s="116"/>
      <c r="H435" s="116"/>
      <c r="I435" s="116"/>
      <c r="J435" s="116"/>
      <c r="K435" s="116"/>
      <c r="L435" s="116"/>
      <c r="M435" s="116"/>
      <c r="N435" s="116"/>
      <c r="O435" s="116"/>
      <c r="P435" s="116"/>
      <c r="Q435" s="116"/>
      <c r="R435" s="116"/>
      <c r="S435" s="116"/>
      <c r="T435" s="116"/>
      <c r="U435" s="116"/>
      <c r="V435" s="116"/>
    </row>
    <row r="436" spans="1:22" ht="14.25" customHeight="1">
      <c r="A436" s="116"/>
      <c r="B436" s="116"/>
      <c r="C436" s="116"/>
      <c r="D436" s="116"/>
      <c r="E436" s="116"/>
      <c r="F436" s="116"/>
      <c r="G436" s="116"/>
      <c r="H436" s="116"/>
      <c r="I436" s="116"/>
      <c r="J436" s="116"/>
      <c r="K436" s="116"/>
      <c r="L436" s="116"/>
      <c r="M436" s="116"/>
      <c r="N436" s="116"/>
      <c r="O436" s="116"/>
      <c r="P436" s="116"/>
      <c r="Q436" s="116"/>
      <c r="R436" s="116"/>
      <c r="S436" s="116"/>
      <c r="T436" s="116"/>
      <c r="U436" s="116"/>
      <c r="V436" s="116"/>
    </row>
    <row r="437" spans="1:22" ht="14.25" customHeight="1">
      <c r="A437" s="116"/>
      <c r="B437" s="116"/>
      <c r="C437" s="116"/>
      <c r="D437" s="116"/>
      <c r="E437" s="116"/>
      <c r="F437" s="116"/>
      <c r="G437" s="116"/>
      <c r="H437" s="116"/>
      <c r="I437" s="116"/>
      <c r="J437" s="116"/>
      <c r="K437" s="116"/>
      <c r="L437" s="116"/>
      <c r="M437" s="116"/>
      <c r="N437" s="116"/>
      <c r="O437" s="116"/>
      <c r="P437" s="116"/>
      <c r="Q437" s="116"/>
      <c r="R437" s="116"/>
      <c r="S437" s="116"/>
      <c r="T437" s="116"/>
      <c r="U437" s="116"/>
      <c r="V437" s="116"/>
    </row>
    <row r="438" spans="1:22" ht="14.25" customHeight="1">
      <c r="A438" s="116"/>
      <c r="B438" s="116"/>
      <c r="C438" s="116"/>
      <c r="D438" s="116"/>
      <c r="E438" s="116"/>
      <c r="F438" s="116"/>
      <c r="G438" s="116"/>
      <c r="H438" s="116"/>
      <c r="I438" s="116"/>
      <c r="J438" s="116"/>
      <c r="K438" s="116"/>
      <c r="L438" s="116"/>
      <c r="M438" s="116"/>
      <c r="N438" s="116"/>
      <c r="O438" s="116"/>
      <c r="P438" s="116"/>
      <c r="Q438" s="116"/>
      <c r="R438" s="116"/>
      <c r="S438" s="116"/>
      <c r="T438" s="116"/>
      <c r="U438" s="116"/>
      <c r="V438" s="116"/>
    </row>
    <row r="439" spans="1:22" ht="14.25" customHeight="1">
      <c r="A439" s="116"/>
      <c r="B439" s="116"/>
      <c r="C439" s="116"/>
      <c r="D439" s="116"/>
      <c r="E439" s="116"/>
      <c r="F439" s="116"/>
      <c r="G439" s="116"/>
      <c r="H439" s="116"/>
      <c r="I439" s="116"/>
      <c r="J439" s="116"/>
      <c r="K439" s="116"/>
      <c r="L439" s="116"/>
      <c r="M439" s="116"/>
      <c r="N439" s="116"/>
      <c r="O439" s="116"/>
      <c r="P439" s="116"/>
      <c r="Q439" s="116"/>
      <c r="R439" s="116"/>
      <c r="S439" s="116"/>
      <c r="T439" s="116"/>
      <c r="U439" s="116"/>
      <c r="V439" s="116"/>
    </row>
    <row r="440" spans="1:22" ht="14.25" customHeight="1">
      <c r="A440" s="116"/>
      <c r="B440" s="116"/>
      <c r="C440" s="116"/>
      <c r="D440" s="116"/>
      <c r="E440" s="116"/>
      <c r="F440" s="116"/>
      <c r="G440" s="116"/>
      <c r="H440" s="116"/>
      <c r="I440" s="116"/>
      <c r="J440" s="116"/>
      <c r="K440" s="116"/>
      <c r="L440" s="116"/>
      <c r="M440" s="116"/>
      <c r="N440" s="116"/>
      <c r="O440" s="116"/>
      <c r="P440" s="116"/>
      <c r="Q440" s="116"/>
      <c r="R440" s="116"/>
      <c r="S440" s="116"/>
      <c r="T440" s="116"/>
      <c r="U440" s="116"/>
      <c r="V440" s="116"/>
    </row>
    <row r="441" spans="1:22" ht="14.25" customHeight="1">
      <c r="A441" s="116"/>
      <c r="B441" s="116"/>
      <c r="C441" s="116"/>
      <c r="D441" s="116"/>
      <c r="E441" s="116"/>
      <c r="F441" s="116"/>
      <c r="G441" s="116"/>
      <c r="H441" s="116"/>
      <c r="I441" s="116"/>
      <c r="J441" s="116"/>
      <c r="K441" s="116"/>
      <c r="L441" s="116"/>
      <c r="M441" s="116"/>
      <c r="N441" s="116"/>
      <c r="O441" s="116"/>
      <c r="P441" s="116"/>
      <c r="Q441" s="116"/>
      <c r="R441" s="116"/>
      <c r="S441" s="116"/>
      <c r="T441" s="116"/>
      <c r="U441" s="116"/>
      <c r="V441" s="116"/>
    </row>
    <row r="442" spans="1:22" ht="14.25" customHeight="1">
      <c r="A442" s="116"/>
      <c r="B442" s="116"/>
      <c r="C442" s="116"/>
      <c r="D442" s="116"/>
      <c r="E442" s="116"/>
      <c r="F442" s="116"/>
      <c r="G442" s="116"/>
      <c r="H442" s="116"/>
      <c r="I442" s="116"/>
      <c r="J442" s="116"/>
      <c r="K442" s="116"/>
      <c r="L442" s="116"/>
      <c r="M442" s="116"/>
      <c r="N442" s="116"/>
      <c r="O442" s="116"/>
      <c r="P442" s="116"/>
      <c r="Q442" s="116"/>
      <c r="R442" s="116"/>
      <c r="S442" s="116"/>
      <c r="T442" s="116"/>
      <c r="U442" s="116"/>
      <c r="V442" s="116"/>
    </row>
    <row r="443" spans="1:22" ht="14.25" customHeight="1">
      <c r="A443" s="116"/>
      <c r="B443" s="116"/>
      <c r="C443" s="116"/>
      <c r="D443" s="116"/>
      <c r="E443" s="116"/>
      <c r="F443" s="116"/>
      <c r="G443" s="116"/>
      <c r="H443" s="116"/>
      <c r="I443" s="116"/>
      <c r="J443" s="116"/>
      <c r="K443" s="116"/>
      <c r="L443" s="116"/>
      <c r="M443" s="116"/>
      <c r="N443" s="116"/>
      <c r="O443" s="116"/>
      <c r="P443" s="116"/>
      <c r="Q443" s="116"/>
      <c r="R443" s="116"/>
      <c r="S443" s="116"/>
      <c r="T443" s="116"/>
      <c r="U443" s="116"/>
      <c r="V443" s="116"/>
    </row>
    <row r="444" spans="1:22" ht="14.25" customHeight="1">
      <c r="A444" s="116"/>
      <c r="B444" s="116"/>
      <c r="C444" s="116"/>
      <c r="D444" s="116"/>
      <c r="E444" s="116"/>
      <c r="F444" s="116"/>
      <c r="G444" s="116"/>
      <c r="H444" s="116"/>
      <c r="I444" s="116"/>
      <c r="J444" s="116"/>
      <c r="K444" s="116"/>
      <c r="L444" s="116"/>
      <c r="M444" s="116"/>
      <c r="N444" s="116"/>
      <c r="O444" s="116"/>
      <c r="P444" s="116"/>
      <c r="Q444" s="116"/>
      <c r="R444" s="116"/>
      <c r="S444" s="116"/>
      <c r="T444" s="116"/>
      <c r="U444" s="116"/>
      <c r="V444" s="116"/>
    </row>
    <row r="445" spans="1:22" ht="14.25" customHeight="1">
      <c r="A445" s="116"/>
      <c r="B445" s="116"/>
      <c r="C445" s="116"/>
      <c r="D445" s="116"/>
      <c r="E445" s="116"/>
      <c r="F445" s="116"/>
      <c r="G445" s="116"/>
      <c r="H445" s="116"/>
      <c r="I445" s="116"/>
      <c r="J445" s="116"/>
      <c r="K445" s="116"/>
      <c r="L445" s="116"/>
      <c r="M445" s="116"/>
      <c r="N445" s="116"/>
      <c r="O445" s="116"/>
      <c r="P445" s="116"/>
      <c r="Q445" s="116"/>
      <c r="R445" s="116"/>
      <c r="S445" s="116"/>
      <c r="T445" s="116"/>
      <c r="U445" s="116"/>
      <c r="V445" s="116"/>
    </row>
    <row r="446" spans="1:22" ht="14.25" customHeight="1">
      <c r="A446" s="116"/>
      <c r="B446" s="116"/>
      <c r="C446" s="116"/>
      <c r="D446" s="116"/>
      <c r="E446" s="116"/>
      <c r="F446" s="116"/>
      <c r="G446" s="116"/>
      <c r="H446" s="116"/>
      <c r="I446" s="116"/>
      <c r="J446" s="116"/>
      <c r="K446" s="116"/>
      <c r="L446" s="116"/>
      <c r="M446" s="116"/>
      <c r="N446" s="116"/>
      <c r="O446" s="116"/>
      <c r="P446" s="116"/>
      <c r="Q446" s="116"/>
      <c r="R446" s="116"/>
      <c r="S446" s="116"/>
      <c r="T446" s="116"/>
      <c r="U446" s="116"/>
      <c r="V446" s="116"/>
    </row>
    <row r="447" spans="1:22" ht="14.25" customHeight="1">
      <c r="A447" s="116"/>
      <c r="B447" s="116"/>
      <c r="C447" s="116"/>
      <c r="D447" s="116"/>
      <c r="E447" s="116"/>
      <c r="F447" s="116"/>
      <c r="G447" s="116"/>
      <c r="H447" s="116"/>
      <c r="I447" s="116"/>
      <c r="J447" s="116"/>
      <c r="K447" s="116"/>
      <c r="L447" s="116"/>
      <c r="M447" s="116"/>
      <c r="N447" s="116"/>
      <c r="O447" s="116"/>
      <c r="P447" s="116"/>
      <c r="Q447" s="116"/>
      <c r="R447" s="116"/>
      <c r="S447" s="116"/>
      <c r="T447" s="116"/>
      <c r="U447" s="116"/>
      <c r="V447" s="116"/>
    </row>
    <row r="448" spans="1:22" ht="14.25" customHeight="1">
      <c r="A448" s="116"/>
      <c r="B448" s="116"/>
      <c r="C448" s="116"/>
      <c r="D448" s="116"/>
      <c r="E448" s="116"/>
      <c r="F448" s="116"/>
      <c r="G448" s="116"/>
      <c r="H448" s="116"/>
      <c r="I448" s="116"/>
      <c r="J448" s="116"/>
      <c r="K448" s="116"/>
      <c r="L448" s="116"/>
      <c r="M448" s="116"/>
      <c r="N448" s="116"/>
      <c r="O448" s="116"/>
      <c r="P448" s="116"/>
      <c r="Q448" s="116"/>
      <c r="R448" s="116"/>
      <c r="S448" s="116"/>
      <c r="T448" s="116"/>
      <c r="U448" s="116"/>
      <c r="V448" s="116"/>
    </row>
    <row r="449" spans="1:22" ht="14.25" customHeight="1">
      <c r="A449" s="116"/>
      <c r="B449" s="116"/>
      <c r="C449" s="116"/>
      <c r="D449" s="116"/>
      <c r="E449" s="116"/>
      <c r="F449" s="116"/>
      <c r="G449" s="116"/>
      <c r="H449" s="116"/>
      <c r="I449" s="116"/>
      <c r="J449" s="116"/>
      <c r="K449" s="116"/>
      <c r="L449" s="116"/>
      <c r="M449" s="116"/>
      <c r="N449" s="116"/>
      <c r="O449" s="116"/>
      <c r="P449" s="116"/>
      <c r="Q449" s="116"/>
      <c r="R449" s="116"/>
      <c r="S449" s="116"/>
      <c r="T449" s="116"/>
      <c r="U449" s="116"/>
      <c r="V449" s="116"/>
    </row>
    <row r="450" spans="1:22" ht="14.25" customHeight="1">
      <c r="A450" s="116"/>
      <c r="B450" s="116"/>
      <c r="C450" s="116"/>
      <c r="D450" s="116"/>
      <c r="E450" s="116"/>
      <c r="F450" s="116"/>
      <c r="G450" s="116"/>
      <c r="H450" s="116"/>
      <c r="I450" s="116"/>
      <c r="J450" s="116"/>
      <c r="K450" s="116"/>
      <c r="L450" s="116"/>
      <c r="M450" s="116"/>
      <c r="N450" s="116"/>
      <c r="O450" s="116"/>
      <c r="P450" s="116"/>
      <c r="Q450" s="116"/>
      <c r="R450" s="116"/>
      <c r="S450" s="116"/>
      <c r="T450" s="116"/>
      <c r="U450" s="116"/>
      <c r="V450" s="116"/>
    </row>
    <row r="451" spans="1:22" ht="14.25" customHeight="1">
      <c r="A451" s="116"/>
      <c r="B451" s="116"/>
      <c r="C451" s="116"/>
      <c r="D451" s="116"/>
      <c r="E451" s="116"/>
      <c r="F451" s="116"/>
      <c r="G451" s="116"/>
      <c r="H451" s="116"/>
      <c r="I451" s="116"/>
      <c r="J451" s="116"/>
      <c r="K451" s="116"/>
      <c r="L451" s="116"/>
      <c r="M451" s="116"/>
      <c r="N451" s="116"/>
      <c r="O451" s="116"/>
      <c r="P451" s="116"/>
      <c r="Q451" s="116"/>
      <c r="R451" s="116"/>
      <c r="S451" s="116"/>
      <c r="T451" s="116"/>
      <c r="U451" s="116"/>
      <c r="V451" s="116"/>
    </row>
    <row r="452" spans="1:22" ht="14.25" customHeight="1">
      <c r="A452" s="116"/>
      <c r="B452" s="116"/>
      <c r="C452" s="116"/>
      <c r="D452" s="116"/>
      <c r="E452" s="116"/>
      <c r="F452" s="116"/>
      <c r="G452" s="116"/>
      <c r="H452" s="116"/>
      <c r="I452" s="116"/>
      <c r="J452" s="116"/>
      <c r="K452" s="116"/>
      <c r="L452" s="116"/>
      <c r="M452" s="116"/>
      <c r="N452" s="116"/>
      <c r="O452" s="116"/>
      <c r="P452" s="116"/>
      <c r="Q452" s="116"/>
      <c r="R452" s="116"/>
      <c r="S452" s="116"/>
      <c r="T452" s="116"/>
      <c r="U452" s="116"/>
      <c r="V452" s="116"/>
    </row>
    <row r="453" spans="1:22" ht="14.25" customHeight="1">
      <c r="A453" s="116"/>
      <c r="B453" s="116"/>
      <c r="C453" s="116"/>
      <c r="D453" s="116"/>
      <c r="E453" s="116"/>
      <c r="F453" s="116"/>
      <c r="G453" s="116"/>
      <c r="H453" s="116"/>
      <c r="I453" s="116"/>
      <c r="J453" s="116"/>
      <c r="K453" s="116"/>
      <c r="L453" s="116"/>
      <c r="M453" s="116"/>
      <c r="N453" s="116"/>
      <c r="O453" s="116"/>
      <c r="P453" s="116"/>
      <c r="Q453" s="116"/>
      <c r="R453" s="116"/>
      <c r="S453" s="116"/>
      <c r="T453" s="116"/>
      <c r="U453" s="116"/>
      <c r="V453" s="116"/>
    </row>
    <row r="454" spans="1:22" ht="14.25" customHeight="1">
      <c r="A454" s="116"/>
      <c r="B454" s="116"/>
      <c r="C454" s="116"/>
      <c r="D454" s="116"/>
      <c r="E454" s="116"/>
      <c r="F454" s="116"/>
      <c r="G454" s="116"/>
      <c r="H454" s="116"/>
      <c r="I454" s="116"/>
      <c r="J454" s="116"/>
      <c r="K454" s="116"/>
      <c r="L454" s="116"/>
      <c r="M454" s="116"/>
      <c r="N454" s="116"/>
      <c r="O454" s="116"/>
      <c r="P454" s="116"/>
      <c r="Q454" s="116"/>
      <c r="R454" s="116"/>
      <c r="S454" s="116"/>
      <c r="T454" s="116"/>
      <c r="U454" s="116"/>
      <c r="V454" s="116"/>
    </row>
    <row r="455" spans="1:22" ht="14.25" customHeight="1">
      <c r="A455" s="116"/>
      <c r="B455" s="116"/>
      <c r="C455" s="116"/>
      <c r="D455" s="116"/>
      <c r="E455" s="116"/>
      <c r="F455" s="116"/>
      <c r="G455" s="116"/>
      <c r="H455" s="116"/>
      <c r="I455" s="116"/>
      <c r="J455" s="116"/>
      <c r="K455" s="116"/>
      <c r="L455" s="116"/>
      <c r="M455" s="116"/>
      <c r="N455" s="116"/>
      <c r="O455" s="116"/>
      <c r="P455" s="116"/>
      <c r="Q455" s="116"/>
      <c r="R455" s="116"/>
      <c r="S455" s="116"/>
      <c r="T455" s="116"/>
      <c r="U455" s="116"/>
      <c r="V455" s="116"/>
    </row>
    <row r="456" spans="1:22" ht="14.25" customHeight="1">
      <c r="A456" s="116"/>
      <c r="B456" s="116"/>
      <c r="C456" s="116"/>
      <c r="D456" s="116"/>
      <c r="E456" s="116"/>
      <c r="F456" s="116"/>
      <c r="G456" s="116"/>
      <c r="H456" s="116"/>
      <c r="I456" s="116"/>
      <c r="J456" s="116"/>
      <c r="K456" s="116"/>
      <c r="L456" s="116"/>
      <c r="M456" s="116"/>
      <c r="N456" s="116"/>
      <c r="O456" s="116"/>
      <c r="P456" s="116"/>
      <c r="Q456" s="116"/>
      <c r="R456" s="116"/>
      <c r="S456" s="116"/>
      <c r="T456" s="116"/>
      <c r="U456" s="116"/>
      <c r="V456" s="116"/>
    </row>
    <row r="457" spans="1:22" ht="14.25" customHeight="1">
      <c r="A457" s="116"/>
      <c r="B457" s="116"/>
      <c r="C457" s="116"/>
      <c r="D457" s="116"/>
      <c r="E457" s="116"/>
      <c r="F457" s="116"/>
      <c r="G457" s="116"/>
      <c r="H457" s="116"/>
      <c r="I457" s="116"/>
      <c r="J457" s="116"/>
      <c r="K457" s="116"/>
      <c r="L457" s="116"/>
      <c r="M457" s="116"/>
      <c r="N457" s="116"/>
      <c r="O457" s="116"/>
      <c r="P457" s="116"/>
      <c r="Q457" s="116"/>
      <c r="R457" s="116"/>
      <c r="S457" s="116"/>
      <c r="T457" s="116"/>
      <c r="U457" s="116"/>
      <c r="V457" s="116"/>
    </row>
    <row r="458" spans="1:22" ht="14.25" customHeight="1">
      <c r="A458" s="116"/>
      <c r="B458" s="116"/>
      <c r="C458" s="116"/>
      <c r="D458" s="116"/>
      <c r="E458" s="116"/>
      <c r="F458" s="116"/>
      <c r="G458" s="116"/>
      <c r="H458" s="116"/>
      <c r="I458" s="116"/>
      <c r="J458" s="116"/>
      <c r="K458" s="116"/>
      <c r="L458" s="116"/>
      <c r="M458" s="116"/>
      <c r="N458" s="116"/>
      <c r="O458" s="116"/>
      <c r="P458" s="116"/>
      <c r="Q458" s="116"/>
      <c r="R458" s="116"/>
      <c r="S458" s="116"/>
      <c r="T458" s="116"/>
      <c r="U458" s="116"/>
      <c r="V458" s="116"/>
    </row>
    <row r="459" spans="1:22" ht="14.25" customHeight="1">
      <c r="A459" s="116"/>
      <c r="B459" s="116"/>
      <c r="C459" s="116"/>
      <c r="D459" s="116"/>
      <c r="E459" s="116"/>
      <c r="F459" s="116"/>
      <c r="G459" s="116"/>
      <c r="H459" s="116"/>
      <c r="I459" s="116"/>
      <c r="J459" s="116"/>
      <c r="K459" s="116"/>
      <c r="L459" s="116"/>
      <c r="M459" s="116"/>
      <c r="N459" s="116"/>
      <c r="O459" s="116"/>
      <c r="P459" s="116"/>
      <c r="Q459" s="116"/>
      <c r="R459" s="116"/>
      <c r="S459" s="116"/>
      <c r="T459" s="116"/>
      <c r="U459" s="116"/>
      <c r="V459" s="116"/>
    </row>
    <row r="460" spans="1:22" ht="14.25" customHeight="1">
      <c r="A460" s="116"/>
      <c r="B460" s="116"/>
      <c r="C460" s="116"/>
      <c r="D460" s="116"/>
      <c r="E460" s="116"/>
      <c r="F460" s="116"/>
      <c r="G460" s="116"/>
      <c r="H460" s="116"/>
      <c r="I460" s="116"/>
      <c r="J460" s="116"/>
      <c r="K460" s="116"/>
      <c r="L460" s="116"/>
      <c r="M460" s="116"/>
      <c r="N460" s="116"/>
      <c r="O460" s="116"/>
      <c r="P460" s="116"/>
      <c r="Q460" s="116"/>
      <c r="R460" s="116"/>
      <c r="S460" s="116"/>
      <c r="T460" s="116"/>
      <c r="U460" s="116"/>
      <c r="V460" s="116"/>
    </row>
    <row r="461" spans="1:22" ht="14.25" customHeight="1">
      <c r="A461" s="116"/>
      <c r="B461" s="116"/>
      <c r="C461" s="116"/>
      <c r="D461" s="116"/>
      <c r="E461" s="116"/>
      <c r="F461" s="116"/>
      <c r="G461" s="116"/>
      <c r="H461" s="116"/>
      <c r="I461" s="116"/>
      <c r="J461" s="116"/>
      <c r="K461" s="116"/>
      <c r="L461" s="116"/>
      <c r="M461" s="116"/>
      <c r="N461" s="116"/>
      <c r="O461" s="116"/>
      <c r="P461" s="116"/>
      <c r="Q461" s="116"/>
      <c r="R461" s="116"/>
      <c r="S461" s="116"/>
      <c r="T461" s="116"/>
      <c r="U461" s="116"/>
      <c r="V461" s="116"/>
    </row>
    <row r="462" spans="1:22" ht="14.25" customHeight="1">
      <c r="A462" s="116"/>
      <c r="B462" s="116"/>
      <c r="C462" s="116"/>
      <c r="D462" s="116"/>
      <c r="E462" s="116"/>
      <c r="F462" s="116"/>
      <c r="G462" s="116"/>
      <c r="H462" s="116"/>
      <c r="I462" s="116"/>
      <c r="J462" s="116"/>
      <c r="K462" s="116"/>
      <c r="L462" s="116"/>
      <c r="M462" s="116"/>
      <c r="N462" s="116"/>
      <c r="O462" s="116"/>
      <c r="P462" s="116"/>
      <c r="Q462" s="116"/>
      <c r="R462" s="116"/>
      <c r="S462" s="116"/>
      <c r="T462" s="116"/>
      <c r="U462" s="116"/>
      <c r="V462" s="116"/>
    </row>
    <row r="463" spans="1:22" ht="14.25" customHeight="1">
      <c r="A463" s="116"/>
      <c r="B463" s="116"/>
      <c r="C463" s="116"/>
      <c r="D463" s="116"/>
      <c r="E463" s="116"/>
      <c r="F463" s="116"/>
      <c r="G463" s="116"/>
      <c r="H463" s="116"/>
      <c r="I463" s="116"/>
      <c r="J463" s="116"/>
      <c r="K463" s="116"/>
      <c r="L463" s="116"/>
      <c r="M463" s="116"/>
      <c r="N463" s="116"/>
      <c r="O463" s="116"/>
      <c r="P463" s="116"/>
      <c r="Q463" s="116"/>
      <c r="R463" s="116"/>
      <c r="S463" s="116"/>
      <c r="T463" s="116"/>
      <c r="U463" s="116"/>
      <c r="V463" s="116"/>
    </row>
    <row r="464" spans="1:22" ht="14.25" customHeight="1">
      <c r="A464" s="116"/>
      <c r="B464" s="116"/>
      <c r="C464" s="116"/>
      <c r="D464" s="116"/>
      <c r="E464" s="116"/>
      <c r="F464" s="116"/>
      <c r="G464" s="116"/>
      <c r="H464" s="116"/>
      <c r="I464" s="116"/>
      <c r="J464" s="116"/>
      <c r="K464" s="116"/>
      <c r="L464" s="116"/>
      <c r="M464" s="116"/>
      <c r="N464" s="116"/>
      <c r="O464" s="116"/>
      <c r="P464" s="116"/>
      <c r="Q464" s="116"/>
      <c r="R464" s="116"/>
      <c r="S464" s="116"/>
      <c r="T464" s="116"/>
      <c r="U464" s="116"/>
      <c r="V464" s="116"/>
    </row>
    <row r="465" spans="1:22" ht="14.25" customHeight="1">
      <c r="A465" s="116"/>
      <c r="B465" s="116"/>
      <c r="C465" s="116"/>
      <c r="D465" s="116"/>
      <c r="E465" s="116"/>
      <c r="F465" s="116"/>
      <c r="G465" s="116"/>
      <c r="H465" s="116"/>
      <c r="I465" s="116"/>
      <c r="J465" s="116"/>
      <c r="K465" s="116"/>
      <c r="L465" s="116"/>
      <c r="M465" s="116"/>
      <c r="N465" s="116"/>
      <c r="O465" s="116"/>
      <c r="P465" s="116"/>
      <c r="Q465" s="116"/>
      <c r="R465" s="116"/>
      <c r="S465" s="116"/>
      <c r="T465" s="116"/>
      <c r="U465" s="116"/>
      <c r="V465" s="116"/>
    </row>
    <row r="466" spans="1:22" ht="14.25" customHeight="1">
      <c r="A466" s="116"/>
      <c r="B466" s="116"/>
      <c r="C466" s="116"/>
      <c r="D466" s="116"/>
      <c r="E466" s="116"/>
      <c r="F466" s="116"/>
      <c r="G466" s="116"/>
      <c r="H466" s="116"/>
      <c r="I466" s="116"/>
      <c r="J466" s="116"/>
      <c r="K466" s="116"/>
      <c r="L466" s="116"/>
      <c r="M466" s="116"/>
      <c r="N466" s="116"/>
      <c r="O466" s="116"/>
      <c r="P466" s="116"/>
      <c r="Q466" s="116"/>
      <c r="R466" s="116"/>
      <c r="S466" s="116"/>
      <c r="T466" s="116"/>
      <c r="U466" s="116"/>
      <c r="V466" s="116"/>
    </row>
    <row r="467" spans="1:22" ht="14.25" customHeight="1">
      <c r="A467" s="116"/>
      <c r="B467" s="116"/>
      <c r="C467" s="116"/>
      <c r="D467" s="116"/>
      <c r="E467" s="116"/>
      <c r="F467" s="116"/>
      <c r="G467" s="116"/>
      <c r="H467" s="116"/>
      <c r="I467" s="116"/>
      <c r="J467" s="116"/>
      <c r="K467" s="116"/>
      <c r="L467" s="116"/>
      <c r="M467" s="116"/>
      <c r="N467" s="116"/>
      <c r="O467" s="116"/>
      <c r="P467" s="116"/>
      <c r="Q467" s="116"/>
      <c r="R467" s="116"/>
      <c r="S467" s="116"/>
      <c r="T467" s="116"/>
      <c r="U467" s="116"/>
      <c r="V467" s="116"/>
    </row>
    <row r="468" spans="1:22" ht="14.25" customHeight="1">
      <c r="A468" s="116"/>
      <c r="B468" s="116"/>
      <c r="C468" s="116"/>
      <c r="D468" s="116"/>
      <c r="E468" s="116"/>
      <c r="F468" s="116"/>
      <c r="G468" s="116"/>
      <c r="H468" s="116"/>
      <c r="I468" s="116"/>
      <c r="J468" s="116"/>
      <c r="K468" s="116"/>
      <c r="L468" s="116"/>
      <c r="M468" s="116"/>
      <c r="N468" s="116"/>
      <c r="O468" s="116"/>
      <c r="P468" s="116"/>
      <c r="Q468" s="116"/>
      <c r="R468" s="116"/>
      <c r="S468" s="116"/>
      <c r="T468" s="116"/>
      <c r="U468" s="116"/>
      <c r="V468" s="116"/>
    </row>
    <row r="469" spans="1:22" ht="14.25" customHeight="1">
      <c r="A469" s="116"/>
      <c r="B469" s="116"/>
      <c r="C469" s="116"/>
      <c r="D469" s="116"/>
      <c r="E469" s="116"/>
      <c r="F469" s="116"/>
      <c r="G469" s="116"/>
      <c r="H469" s="116"/>
      <c r="I469" s="116"/>
      <c r="J469" s="116"/>
      <c r="K469" s="116"/>
      <c r="L469" s="116"/>
      <c r="M469" s="116"/>
      <c r="N469" s="116"/>
      <c r="O469" s="116"/>
      <c r="P469" s="116"/>
      <c r="Q469" s="116"/>
      <c r="R469" s="116"/>
      <c r="S469" s="116"/>
      <c r="T469" s="116"/>
      <c r="U469" s="116"/>
      <c r="V469" s="116"/>
    </row>
    <row r="470" spans="1:22" ht="14.25" customHeight="1">
      <c r="A470" s="116"/>
      <c r="B470" s="116"/>
      <c r="C470" s="116"/>
      <c r="D470" s="116"/>
      <c r="E470" s="116"/>
      <c r="F470" s="116"/>
      <c r="G470" s="116"/>
      <c r="H470" s="116"/>
      <c r="I470" s="116"/>
      <c r="J470" s="116"/>
      <c r="K470" s="116"/>
      <c r="L470" s="116"/>
      <c r="M470" s="116"/>
      <c r="N470" s="116"/>
      <c r="O470" s="116"/>
      <c r="P470" s="116"/>
      <c r="Q470" s="116"/>
      <c r="R470" s="116"/>
      <c r="S470" s="116"/>
      <c r="T470" s="116"/>
      <c r="U470" s="116"/>
      <c r="V470" s="116"/>
    </row>
    <row r="471" spans="1:22" ht="14.25" customHeight="1">
      <c r="A471" s="116"/>
      <c r="B471" s="116"/>
      <c r="C471" s="116"/>
      <c r="D471" s="116"/>
      <c r="E471" s="116"/>
      <c r="F471" s="116"/>
      <c r="G471" s="116"/>
      <c r="H471" s="116"/>
      <c r="I471" s="116"/>
      <c r="J471" s="116"/>
      <c r="K471" s="116"/>
      <c r="L471" s="116"/>
      <c r="M471" s="116"/>
      <c r="N471" s="116"/>
      <c r="O471" s="116"/>
      <c r="P471" s="116"/>
      <c r="Q471" s="116"/>
      <c r="R471" s="116"/>
      <c r="S471" s="116"/>
      <c r="T471" s="116"/>
      <c r="U471" s="116"/>
      <c r="V471" s="116"/>
    </row>
    <row r="472" spans="1:22" ht="14.25" customHeight="1">
      <c r="A472" s="116"/>
      <c r="B472" s="116"/>
      <c r="C472" s="116"/>
      <c r="D472" s="116"/>
      <c r="E472" s="116"/>
      <c r="F472" s="116"/>
      <c r="G472" s="116"/>
      <c r="H472" s="116"/>
      <c r="I472" s="116"/>
      <c r="J472" s="116"/>
      <c r="K472" s="116"/>
      <c r="L472" s="116"/>
      <c r="M472" s="116"/>
      <c r="N472" s="116"/>
      <c r="O472" s="116"/>
      <c r="P472" s="116"/>
      <c r="Q472" s="116"/>
      <c r="R472" s="116"/>
      <c r="S472" s="116"/>
      <c r="T472" s="116"/>
      <c r="U472" s="116"/>
      <c r="V472" s="116"/>
    </row>
    <row r="473" spans="1:22" ht="14.25" customHeight="1">
      <c r="A473" s="116"/>
      <c r="B473" s="116"/>
      <c r="C473" s="116"/>
      <c r="D473" s="116"/>
      <c r="E473" s="116"/>
      <c r="F473" s="116"/>
      <c r="G473" s="116"/>
      <c r="H473" s="116"/>
      <c r="I473" s="116"/>
      <c r="J473" s="116"/>
      <c r="K473" s="116"/>
      <c r="L473" s="116"/>
      <c r="M473" s="116"/>
      <c r="N473" s="116"/>
      <c r="O473" s="116"/>
      <c r="P473" s="116"/>
      <c r="Q473" s="116"/>
      <c r="R473" s="116"/>
      <c r="S473" s="116"/>
      <c r="T473" s="116"/>
      <c r="U473" s="116"/>
      <c r="V473" s="116"/>
    </row>
    <row r="474" spans="1:22" ht="14.25" customHeight="1">
      <c r="A474" s="116"/>
      <c r="B474" s="116"/>
      <c r="C474" s="116"/>
      <c r="D474" s="116"/>
      <c r="E474" s="116"/>
      <c r="F474" s="116"/>
      <c r="G474" s="116"/>
      <c r="H474" s="116"/>
      <c r="I474" s="116"/>
      <c r="J474" s="116"/>
      <c r="K474" s="116"/>
      <c r="L474" s="116"/>
      <c r="M474" s="116"/>
      <c r="N474" s="116"/>
      <c r="O474" s="116"/>
      <c r="P474" s="116"/>
      <c r="Q474" s="116"/>
      <c r="R474" s="116"/>
      <c r="S474" s="116"/>
      <c r="T474" s="116"/>
      <c r="U474" s="116"/>
      <c r="V474" s="116"/>
    </row>
    <row r="475" spans="1:22" ht="14.25" customHeight="1">
      <c r="A475" s="116"/>
      <c r="B475" s="116"/>
      <c r="C475" s="116"/>
      <c r="D475" s="116"/>
      <c r="E475" s="116"/>
      <c r="F475" s="116"/>
      <c r="G475" s="116"/>
      <c r="H475" s="116"/>
      <c r="I475" s="116"/>
      <c r="J475" s="116"/>
      <c r="K475" s="116"/>
      <c r="L475" s="116"/>
      <c r="M475" s="116"/>
      <c r="N475" s="116"/>
      <c r="O475" s="116"/>
      <c r="P475" s="116"/>
      <c r="Q475" s="116"/>
      <c r="R475" s="116"/>
      <c r="S475" s="116"/>
      <c r="T475" s="116"/>
      <c r="U475" s="116"/>
      <c r="V475" s="116"/>
    </row>
    <row r="476" spans="1:22" ht="14.25" customHeight="1">
      <c r="A476" s="116"/>
      <c r="B476" s="116"/>
      <c r="C476" s="116"/>
      <c r="D476" s="116"/>
      <c r="E476" s="116"/>
      <c r="F476" s="116"/>
      <c r="G476" s="116"/>
      <c r="H476" s="116"/>
      <c r="I476" s="116"/>
      <c r="J476" s="116"/>
      <c r="K476" s="116"/>
      <c r="L476" s="116"/>
      <c r="M476" s="116"/>
      <c r="N476" s="116"/>
      <c r="O476" s="116"/>
      <c r="P476" s="116"/>
      <c r="Q476" s="116"/>
      <c r="R476" s="116"/>
      <c r="S476" s="116"/>
      <c r="T476" s="116"/>
      <c r="U476" s="116"/>
      <c r="V476" s="116"/>
    </row>
    <row r="477" spans="1:22" ht="14.25" customHeight="1">
      <c r="A477" s="116"/>
      <c r="B477" s="116"/>
      <c r="C477" s="116"/>
      <c r="D477" s="116"/>
      <c r="E477" s="116"/>
      <c r="F477" s="116"/>
      <c r="G477" s="116"/>
      <c r="H477" s="116"/>
      <c r="I477" s="116"/>
      <c r="J477" s="116"/>
      <c r="K477" s="116"/>
      <c r="L477" s="116"/>
      <c r="M477" s="116"/>
      <c r="N477" s="116"/>
      <c r="O477" s="116"/>
      <c r="P477" s="116"/>
      <c r="Q477" s="116"/>
      <c r="R477" s="116"/>
      <c r="S477" s="116"/>
      <c r="T477" s="116"/>
      <c r="U477" s="116"/>
      <c r="V477" s="116"/>
    </row>
    <row r="478" spans="1:22" ht="14.25" customHeight="1">
      <c r="A478" s="116"/>
      <c r="B478" s="116"/>
      <c r="C478" s="116"/>
      <c r="D478" s="116"/>
      <c r="E478" s="116"/>
      <c r="F478" s="116"/>
      <c r="G478" s="116"/>
      <c r="H478" s="116"/>
      <c r="I478" s="116"/>
      <c r="J478" s="116"/>
      <c r="K478" s="116"/>
      <c r="L478" s="116"/>
      <c r="M478" s="116"/>
      <c r="N478" s="116"/>
      <c r="O478" s="116"/>
      <c r="P478" s="116"/>
      <c r="Q478" s="116"/>
      <c r="R478" s="116"/>
      <c r="S478" s="116"/>
      <c r="T478" s="116"/>
      <c r="U478" s="116"/>
      <c r="V478" s="116"/>
    </row>
    <row r="479" spans="1:22" ht="14.25" customHeight="1">
      <c r="A479" s="116"/>
      <c r="B479" s="116"/>
      <c r="C479" s="116"/>
      <c r="D479" s="116"/>
      <c r="E479" s="116"/>
      <c r="F479" s="116"/>
      <c r="G479" s="116"/>
      <c r="H479" s="116"/>
      <c r="I479" s="116"/>
      <c r="J479" s="116"/>
      <c r="K479" s="116"/>
      <c r="L479" s="116"/>
      <c r="M479" s="116"/>
      <c r="N479" s="116"/>
      <c r="O479" s="116"/>
      <c r="P479" s="116"/>
      <c r="Q479" s="116"/>
      <c r="R479" s="116"/>
      <c r="S479" s="116"/>
      <c r="T479" s="116"/>
      <c r="U479" s="116"/>
      <c r="V479" s="116"/>
    </row>
  </sheetData>
  <mergeCells count="1192">
    <mergeCell ref="B3:E3"/>
    <mergeCell ref="G3:L3"/>
    <mergeCell ref="M3:S3"/>
    <mergeCell ref="Y3:AB3"/>
    <mergeCell ref="AD3:AI3"/>
    <mergeCell ref="AV3:AY3"/>
    <mergeCell ref="BA3:BF3"/>
    <mergeCell ref="B4:E4"/>
    <mergeCell ref="G4:J4"/>
    <mergeCell ref="N4:S4"/>
    <mergeCell ref="Y4:AB4"/>
    <mergeCell ref="AV4:AY4"/>
    <mergeCell ref="B5:E5"/>
    <mergeCell ref="G5:J5"/>
    <mergeCell ref="Y5:AB5"/>
    <mergeCell ref="AV5:AY5"/>
    <mergeCell ref="B13:B14"/>
    <mergeCell ref="C13:C14"/>
    <mergeCell ref="D13:D14"/>
    <mergeCell ref="E13:E14"/>
    <mergeCell ref="F13:F14"/>
    <mergeCell ref="G13:G14"/>
    <mergeCell ref="H13:H14"/>
    <mergeCell ref="I13:I14"/>
    <mergeCell ref="M13:M14"/>
    <mergeCell ref="N13:N14"/>
    <mergeCell ref="O13:O14"/>
    <mergeCell ref="P13:P14"/>
    <mergeCell ref="Q13:Q14"/>
    <mergeCell ref="R13:R14"/>
    <mergeCell ref="S13:S14"/>
    <mergeCell ref="T13:T14"/>
    <mergeCell ref="Y13:Y14"/>
    <mergeCell ref="Z13:Z14"/>
    <mergeCell ref="AA13:AA14"/>
    <mergeCell ref="AB13:AB14"/>
    <mergeCell ref="AC13:AC14"/>
    <mergeCell ref="AD13:AD14"/>
    <mergeCell ref="AE13:AE14"/>
    <mergeCell ref="AF13:AF14"/>
    <mergeCell ref="AJ13:AJ14"/>
    <mergeCell ref="AK13:AK14"/>
    <mergeCell ref="AL13:AL14"/>
    <mergeCell ref="AM13:AM14"/>
    <mergeCell ref="AN13:AN14"/>
    <mergeCell ref="AO13:AO14"/>
    <mergeCell ref="AP13:AP14"/>
    <mergeCell ref="AQ13:AQ14"/>
    <mergeCell ref="AV13:AV14"/>
    <mergeCell ref="AW13:AW14"/>
    <mergeCell ref="AX13:AX14"/>
    <mergeCell ref="AY13:AY14"/>
    <mergeCell ref="AZ13:AZ14"/>
    <mergeCell ref="BA13:BA14"/>
    <mergeCell ref="BB13:BB14"/>
    <mergeCell ref="BC13:BC14"/>
    <mergeCell ref="BG13:BG14"/>
    <mergeCell ref="BH13:BH14"/>
    <mergeCell ref="BI13:BI14"/>
    <mergeCell ref="BJ13:BJ14"/>
    <mergeCell ref="BK13:BK14"/>
    <mergeCell ref="BL13:BL14"/>
    <mergeCell ref="BM13:BM14"/>
    <mergeCell ref="BN13:BN14"/>
    <mergeCell ref="B15:B16"/>
    <mergeCell ref="C15:C16"/>
    <mergeCell ref="D15:D16"/>
    <mergeCell ref="E15:E16"/>
    <mergeCell ref="F15:F16"/>
    <mergeCell ref="G15:G16"/>
    <mergeCell ref="H15:H16"/>
    <mergeCell ref="I15:I16"/>
    <mergeCell ref="M15:M16"/>
    <mergeCell ref="N15:N16"/>
    <mergeCell ref="O15:O16"/>
    <mergeCell ref="P15:P16"/>
    <mergeCell ref="Q15:Q16"/>
    <mergeCell ref="R15:R16"/>
    <mergeCell ref="S15:S16"/>
    <mergeCell ref="T15:T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J15:AJ16"/>
    <mergeCell ref="AK15:AK16"/>
    <mergeCell ref="AL15:AL16"/>
    <mergeCell ref="AM15:AM16"/>
    <mergeCell ref="AN15:AN16"/>
    <mergeCell ref="AO15:AO16"/>
    <mergeCell ref="AP15:AP16"/>
    <mergeCell ref="AQ15:AQ16"/>
    <mergeCell ref="AV15:AV16"/>
    <mergeCell ref="AW15:AW16"/>
    <mergeCell ref="AX15:AX16"/>
    <mergeCell ref="AY15:AY16"/>
    <mergeCell ref="AZ15:AZ16"/>
    <mergeCell ref="BA15:BA16"/>
    <mergeCell ref="BB15:BB16"/>
    <mergeCell ref="BC15:BC16"/>
    <mergeCell ref="BG15:BG16"/>
    <mergeCell ref="BH15:BH16"/>
    <mergeCell ref="BI15:BI16"/>
    <mergeCell ref="BJ15:BJ16"/>
    <mergeCell ref="BK15:BK16"/>
    <mergeCell ref="BL15:BL16"/>
    <mergeCell ref="BM15:BM16"/>
    <mergeCell ref="BN15:BN16"/>
    <mergeCell ref="B17:B18"/>
    <mergeCell ref="C17:C18"/>
    <mergeCell ref="D17:D18"/>
    <mergeCell ref="E17:E18"/>
    <mergeCell ref="F17:F18"/>
    <mergeCell ref="G17:G18"/>
    <mergeCell ref="H17:H18"/>
    <mergeCell ref="I17:I18"/>
    <mergeCell ref="M17:M18"/>
    <mergeCell ref="N17:N18"/>
    <mergeCell ref="O17:O18"/>
    <mergeCell ref="P17:P18"/>
    <mergeCell ref="Q17:Q18"/>
    <mergeCell ref="R17:R18"/>
    <mergeCell ref="S17:S18"/>
    <mergeCell ref="T17:T18"/>
    <mergeCell ref="Y17:Y18"/>
    <mergeCell ref="Z17:Z18"/>
    <mergeCell ref="AA17:AA18"/>
    <mergeCell ref="AB17:AB18"/>
    <mergeCell ref="AC17:AC18"/>
    <mergeCell ref="AD17:AD18"/>
    <mergeCell ref="AE17:AE18"/>
    <mergeCell ref="AF17:AF18"/>
    <mergeCell ref="AJ17:AJ18"/>
    <mergeCell ref="AK17:AK18"/>
    <mergeCell ref="AL17:AL18"/>
    <mergeCell ref="AM17:AM18"/>
    <mergeCell ref="AN17:AN18"/>
    <mergeCell ref="AO17:AO18"/>
    <mergeCell ref="AP17:AP18"/>
    <mergeCell ref="AQ17:AQ18"/>
    <mergeCell ref="AV17:AV18"/>
    <mergeCell ref="AW17:AW18"/>
    <mergeCell ref="AX17:AX18"/>
    <mergeCell ref="AY17:AY18"/>
    <mergeCell ref="AZ17:AZ18"/>
    <mergeCell ref="BA17:BA18"/>
    <mergeCell ref="BB17:BB18"/>
    <mergeCell ref="BC17:BC18"/>
    <mergeCell ref="BG17:BG18"/>
    <mergeCell ref="BH17:BH18"/>
    <mergeCell ref="BI17:BI18"/>
    <mergeCell ref="BJ17:BJ18"/>
    <mergeCell ref="BK17:BK18"/>
    <mergeCell ref="BL17:BL18"/>
    <mergeCell ref="BM17:BM18"/>
    <mergeCell ref="BN17:BN18"/>
    <mergeCell ref="B34:B35"/>
    <mergeCell ref="C34:C35"/>
    <mergeCell ref="D34:D35"/>
    <mergeCell ref="E34:E35"/>
    <mergeCell ref="F34:F35"/>
    <mergeCell ref="G34:G35"/>
    <mergeCell ref="H34:H35"/>
    <mergeCell ref="I34:I35"/>
    <mergeCell ref="M34:M35"/>
    <mergeCell ref="N34:N35"/>
    <mergeCell ref="O34:O35"/>
    <mergeCell ref="P34:P35"/>
    <mergeCell ref="Q34:Q35"/>
    <mergeCell ref="R34:R35"/>
    <mergeCell ref="S34:S35"/>
    <mergeCell ref="T34:T35"/>
    <mergeCell ref="Y34:Y35"/>
    <mergeCell ref="Z34:Z35"/>
    <mergeCell ref="AA34:AA35"/>
    <mergeCell ref="AB34:AB35"/>
    <mergeCell ref="AC34:AC35"/>
    <mergeCell ref="AD34:AD35"/>
    <mergeCell ref="AE34:AE35"/>
    <mergeCell ref="AF34:AF35"/>
    <mergeCell ref="AJ34:AJ35"/>
    <mergeCell ref="AK34:AK35"/>
    <mergeCell ref="AL34:AL35"/>
    <mergeCell ref="AM34:AM35"/>
    <mergeCell ref="AN34:AN35"/>
    <mergeCell ref="AO34:AO35"/>
    <mergeCell ref="AP34:AP35"/>
    <mergeCell ref="AQ34:AQ35"/>
    <mergeCell ref="AV34:AV35"/>
    <mergeCell ref="AW34:AW35"/>
    <mergeCell ref="AX34:AX35"/>
    <mergeCell ref="AY34:AY35"/>
    <mergeCell ref="AZ34:AZ35"/>
    <mergeCell ref="BA34:BA35"/>
    <mergeCell ref="BB34:BB35"/>
    <mergeCell ref="BC34:BC35"/>
    <mergeCell ref="BG34:BG35"/>
    <mergeCell ref="BH34:BH35"/>
    <mergeCell ref="BI34:BI35"/>
    <mergeCell ref="BJ34:BJ35"/>
    <mergeCell ref="BK34:BK35"/>
    <mergeCell ref="BL34:BL35"/>
    <mergeCell ref="BM34:BM35"/>
    <mergeCell ref="BN34:BN35"/>
    <mergeCell ref="B36:B37"/>
    <mergeCell ref="C36:C37"/>
    <mergeCell ref="D36:D37"/>
    <mergeCell ref="E36:E37"/>
    <mergeCell ref="F36:F37"/>
    <mergeCell ref="G36:G37"/>
    <mergeCell ref="H36:H37"/>
    <mergeCell ref="I36:I37"/>
    <mergeCell ref="M36:M37"/>
    <mergeCell ref="N36:N37"/>
    <mergeCell ref="O36:O37"/>
    <mergeCell ref="P36:P37"/>
    <mergeCell ref="Q36:Q37"/>
    <mergeCell ref="R36:R37"/>
    <mergeCell ref="S36:S37"/>
    <mergeCell ref="T36:T37"/>
    <mergeCell ref="Y36:Y37"/>
    <mergeCell ref="Z36:Z37"/>
    <mergeCell ref="AA36:AA37"/>
    <mergeCell ref="AB36:AB37"/>
    <mergeCell ref="AC36:AC37"/>
    <mergeCell ref="AD36:AD37"/>
    <mergeCell ref="AE36:AE37"/>
    <mergeCell ref="AF36:AF37"/>
    <mergeCell ref="AJ36:AJ37"/>
    <mergeCell ref="AK36:AK37"/>
    <mergeCell ref="AL36:AL37"/>
    <mergeCell ref="AM36:AM37"/>
    <mergeCell ref="AN36:AN37"/>
    <mergeCell ref="AO36:AO37"/>
    <mergeCell ref="AP36:AP37"/>
    <mergeCell ref="AQ36:AQ37"/>
    <mergeCell ref="AV36:AV37"/>
    <mergeCell ref="AW36:AW37"/>
    <mergeCell ref="AX36:AX37"/>
    <mergeCell ref="AY36:AY37"/>
    <mergeCell ref="AZ36:AZ37"/>
    <mergeCell ref="BA36:BA37"/>
    <mergeCell ref="BB36:BB37"/>
    <mergeCell ref="BC36:BC37"/>
    <mergeCell ref="BG36:BG37"/>
    <mergeCell ref="BH36:BH37"/>
    <mergeCell ref="BI36:BI37"/>
    <mergeCell ref="BJ36:BJ37"/>
    <mergeCell ref="BK36:BK37"/>
    <mergeCell ref="BL36:BL37"/>
    <mergeCell ref="BM36:BM37"/>
    <mergeCell ref="BN36:BN37"/>
    <mergeCell ref="B38:B39"/>
    <mergeCell ref="C38:C39"/>
    <mergeCell ref="D38:D39"/>
    <mergeCell ref="E38:E39"/>
    <mergeCell ref="F38:F39"/>
    <mergeCell ref="G38:G39"/>
    <mergeCell ref="H38:H39"/>
    <mergeCell ref="I38:I39"/>
    <mergeCell ref="M38:M39"/>
    <mergeCell ref="N38:N39"/>
    <mergeCell ref="O38:O39"/>
    <mergeCell ref="P38:P39"/>
    <mergeCell ref="Q38:Q39"/>
    <mergeCell ref="R38:R39"/>
    <mergeCell ref="S38:S39"/>
    <mergeCell ref="T38:T39"/>
    <mergeCell ref="Y38:Y39"/>
    <mergeCell ref="Z38:Z39"/>
    <mergeCell ref="AA38:AA39"/>
    <mergeCell ref="AB38:AB39"/>
    <mergeCell ref="AC38:AC39"/>
    <mergeCell ref="AD38:AD39"/>
    <mergeCell ref="AE38:AE39"/>
    <mergeCell ref="AF38:AF39"/>
    <mergeCell ref="AJ38:AJ39"/>
    <mergeCell ref="AK38:AK39"/>
    <mergeCell ref="AL38:AL39"/>
    <mergeCell ref="AM38:AM39"/>
    <mergeCell ref="AN38:AN39"/>
    <mergeCell ref="AO38:AO39"/>
    <mergeCell ref="AP38:AP39"/>
    <mergeCell ref="AQ38:AQ39"/>
    <mergeCell ref="AV38:AV39"/>
    <mergeCell ref="AW38:AW39"/>
    <mergeCell ref="AX38:AX39"/>
    <mergeCell ref="AY38:AY39"/>
    <mergeCell ref="AZ38:AZ39"/>
    <mergeCell ref="BA38:BA39"/>
    <mergeCell ref="BB38:BB39"/>
    <mergeCell ref="BC38:BC39"/>
    <mergeCell ref="BG38:BG39"/>
    <mergeCell ref="BH38:BH39"/>
    <mergeCell ref="BI38:BI39"/>
    <mergeCell ref="BJ38:BJ39"/>
    <mergeCell ref="BK38:BK39"/>
    <mergeCell ref="BL38:BL39"/>
    <mergeCell ref="BM38:BM39"/>
    <mergeCell ref="BN38:BN39"/>
    <mergeCell ref="B55:B56"/>
    <mergeCell ref="C55:C56"/>
    <mergeCell ref="D55:D56"/>
    <mergeCell ref="E55:E56"/>
    <mergeCell ref="F55:F56"/>
    <mergeCell ref="G55:G56"/>
    <mergeCell ref="H55:H56"/>
    <mergeCell ref="I55:I56"/>
    <mergeCell ref="M55:M56"/>
    <mergeCell ref="N55:N56"/>
    <mergeCell ref="O55:O56"/>
    <mergeCell ref="P55:P56"/>
    <mergeCell ref="Q55:Q56"/>
    <mergeCell ref="R55:R56"/>
    <mergeCell ref="S55:S56"/>
    <mergeCell ref="T55:T56"/>
    <mergeCell ref="Y55:Y56"/>
    <mergeCell ref="Z55:Z56"/>
    <mergeCell ref="AA55:AA56"/>
    <mergeCell ref="AB55:AB56"/>
    <mergeCell ref="AC55:AC56"/>
    <mergeCell ref="AD55:AD56"/>
    <mergeCell ref="AE55:AE56"/>
    <mergeCell ref="AF55:AF56"/>
    <mergeCell ref="AJ55:AJ56"/>
    <mergeCell ref="AK55:AK56"/>
    <mergeCell ref="AL55:AL56"/>
    <mergeCell ref="AM55:AM56"/>
    <mergeCell ref="AN55:AN56"/>
    <mergeCell ref="AO55:AO56"/>
    <mergeCell ref="AP55:AP56"/>
    <mergeCell ref="AQ55:AQ56"/>
    <mergeCell ref="AV55:AV56"/>
    <mergeCell ref="AW55:AW56"/>
    <mergeCell ref="AX55:AX56"/>
    <mergeCell ref="AY55:AY56"/>
    <mergeCell ref="AZ55:AZ56"/>
    <mergeCell ref="BA55:BA56"/>
    <mergeCell ref="BB55:BB56"/>
    <mergeCell ref="BC55:BC56"/>
    <mergeCell ref="BG55:BG56"/>
    <mergeCell ref="BH55:BH56"/>
    <mergeCell ref="BI55:BI56"/>
    <mergeCell ref="BJ55:BJ56"/>
    <mergeCell ref="BK55:BK56"/>
    <mergeCell ref="BL55:BL56"/>
    <mergeCell ref="BM55:BM56"/>
    <mergeCell ref="BN55:BN56"/>
    <mergeCell ref="B57:B58"/>
    <mergeCell ref="C57:C58"/>
    <mergeCell ref="D57:D58"/>
    <mergeCell ref="E57:E58"/>
    <mergeCell ref="F57:F58"/>
    <mergeCell ref="G57:G58"/>
    <mergeCell ref="H57:H58"/>
    <mergeCell ref="I57:I58"/>
    <mergeCell ref="M57:M58"/>
    <mergeCell ref="N57:N58"/>
    <mergeCell ref="O57:O58"/>
    <mergeCell ref="P57:P58"/>
    <mergeCell ref="Q57:Q58"/>
    <mergeCell ref="R57:R58"/>
    <mergeCell ref="S57:S58"/>
    <mergeCell ref="T57:T58"/>
    <mergeCell ref="Y57:Y58"/>
    <mergeCell ref="Z57:Z58"/>
    <mergeCell ref="AA57:AA58"/>
    <mergeCell ref="AB57:AB58"/>
    <mergeCell ref="AC57:AC58"/>
    <mergeCell ref="AD57:AD58"/>
    <mergeCell ref="AE57:AE58"/>
    <mergeCell ref="AF57:AF58"/>
    <mergeCell ref="AJ57:AJ58"/>
    <mergeCell ref="AK57:AK58"/>
    <mergeCell ref="AL57:AL58"/>
    <mergeCell ref="AM57:AM58"/>
    <mergeCell ref="AN57:AN58"/>
    <mergeCell ref="AO57:AO58"/>
    <mergeCell ref="AP57:AP58"/>
    <mergeCell ref="AQ57:AQ58"/>
    <mergeCell ref="AV57:AV58"/>
    <mergeCell ref="AW57:AW58"/>
    <mergeCell ref="AX57:AX58"/>
    <mergeCell ref="AY57:AY58"/>
    <mergeCell ref="AZ57:AZ58"/>
    <mergeCell ref="BA57:BA58"/>
    <mergeCell ref="BB57:BB58"/>
    <mergeCell ref="BC57:BC58"/>
    <mergeCell ref="BG57:BG58"/>
    <mergeCell ref="BH57:BH58"/>
    <mergeCell ref="BI57:BI58"/>
    <mergeCell ref="BJ57:BJ58"/>
    <mergeCell ref="BK57:BK58"/>
    <mergeCell ref="BL57:BL58"/>
    <mergeCell ref="BM57:BM58"/>
    <mergeCell ref="BN57:BN58"/>
    <mergeCell ref="B59:B60"/>
    <mergeCell ref="C59:C60"/>
    <mergeCell ref="D59:D60"/>
    <mergeCell ref="E59:E60"/>
    <mergeCell ref="F59:F60"/>
    <mergeCell ref="G59:G60"/>
    <mergeCell ref="H59:H60"/>
    <mergeCell ref="I59:I60"/>
    <mergeCell ref="M59:M60"/>
    <mergeCell ref="N59:N60"/>
    <mergeCell ref="O59:O60"/>
    <mergeCell ref="P59:P60"/>
    <mergeCell ref="Q59:Q60"/>
    <mergeCell ref="R59:R60"/>
    <mergeCell ref="S59:S60"/>
    <mergeCell ref="T59:T60"/>
    <mergeCell ref="Y59:Y60"/>
    <mergeCell ref="Z59:Z60"/>
    <mergeCell ref="AA59:AA60"/>
    <mergeCell ref="AB59:AB60"/>
    <mergeCell ref="AC59:AC60"/>
    <mergeCell ref="AD59:AD60"/>
    <mergeCell ref="AE59:AE60"/>
    <mergeCell ref="AF59:AF60"/>
    <mergeCell ref="AJ59:AJ60"/>
    <mergeCell ref="AK59:AK60"/>
    <mergeCell ref="AL59:AL60"/>
    <mergeCell ref="AM59:AM60"/>
    <mergeCell ref="AN59:AN60"/>
    <mergeCell ref="AO59:AO60"/>
    <mergeCell ref="AP59:AP60"/>
    <mergeCell ref="AQ59:AQ60"/>
    <mergeCell ref="AV59:AV60"/>
    <mergeCell ref="AW59:AW60"/>
    <mergeCell ref="AX59:AX60"/>
    <mergeCell ref="AY59:AY60"/>
    <mergeCell ref="AZ59:AZ60"/>
    <mergeCell ref="BA59:BA60"/>
    <mergeCell ref="BB59:BB60"/>
    <mergeCell ref="BC59:BC60"/>
    <mergeCell ref="BG59:BG60"/>
    <mergeCell ref="BH59:BH60"/>
    <mergeCell ref="BI59:BI60"/>
    <mergeCell ref="BJ59:BJ60"/>
    <mergeCell ref="BK59:BK60"/>
    <mergeCell ref="BL59:BL60"/>
    <mergeCell ref="BM59:BM60"/>
    <mergeCell ref="BN59:BN60"/>
    <mergeCell ref="B76:B77"/>
    <mergeCell ref="C76:C77"/>
    <mergeCell ref="D76:D77"/>
    <mergeCell ref="E76:E77"/>
    <mergeCell ref="F76:F77"/>
    <mergeCell ref="G76:G77"/>
    <mergeCell ref="H76:H77"/>
    <mergeCell ref="I76:I77"/>
    <mergeCell ref="M76:M77"/>
    <mergeCell ref="N76:N77"/>
    <mergeCell ref="O76:O77"/>
    <mergeCell ref="P76:P77"/>
    <mergeCell ref="Q76:Q77"/>
    <mergeCell ref="R76:R77"/>
    <mergeCell ref="S76:S77"/>
    <mergeCell ref="T76:T77"/>
    <mergeCell ref="Y76:Y77"/>
    <mergeCell ref="Z76:Z77"/>
    <mergeCell ref="AA76:AA77"/>
    <mergeCell ref="AB76:AB77"/>
    <mergeCell ref="AC76:AC77"/>
    <mergeCell ref="AD76:AD77"/>
    <mergeCell ref="AE76:AE77"/>
    <mergeCell ref="AF76:AF77"/>
    <mergeCell ref="AJ76:AJ77"/>
    <mergeCell ref="AK76:AK77"/>
    <mergeCell ref="AL76:AL77"/>
    <mergeCell ref="AM76:AM77"/>
    <mergeCell ref="AN76:AN77"/>
    <mergeCell ref="AO76:AO77"/>
    <mergeCell ref="AP76:AP77"/>
    <mergeCell ref="AQ76:AQ77"/>
    <mergeCell ref="AV76:AV77"/>
    <mergeCell ref="AW76:AW77"/>
    <mergeCell ref="AX76:AX77"/>
    <mergeCell ref="AY76:AY77"/>
    <mergeCell ref="AZ76:AZ77"/>
    <mergeCell ref="BA76:BA77"/>
    <mergeCell ref="BB76:BB77"/>
    <mergeCell ref="BC76:BC77"/>
    <mergeCell ref="BG76:BG77"/>
    <mergeCell ref="BH76:BH77"/>
    <mergeCell ref="BI76:BI77"/>
    <mergeCell ref="BJ76:BJ77"/>
    <mergeCell ref="BK76:BK77"/>
    <mergeCell ref="BL76:BL77"/>
    <mergeCell ref="BM76:BM77"/>
    <mergeCell ref="BN76:BN77"/>
    <mergeCell ref="B78:B79"/>
    <mergeCell ref="C78:C79"/>
    <mergeCell ref="D78:D79"/>
    <mergeCell ref="E78:E79"/>
    <mergeCell ref="F78:F79"/>
    <mergeCell ref="G78:G79"/>
    <mergeCell ref="H78:H79"/>
    <mergeCell ref="I78:I79"/>
    <mergeCell ref="M78:M79"/>
    <mergeCell ref="N78:N79"/>
    <mergeCell ref="O78:O79"/>
    <mergeCell ref="P78:P79"/>
    <mergeCell ref="Q78:Q79"/>
    <mergeCell ref="R78:R79"/>
    <mergeCell ref="S78:S79"/>
    <mergeCell ref="T78:T79"/>
    <mergeCell ref="Y78:Y79"/>
    <mergeCell ref="Z78:Z79"/>
    <mergeCell ref="AA78:AA79"/>
    <mergeCell ref="AB78:AB79"/>
    <mergeCell ref="AC78:AC79"/>
    <mergeCell ref="AD78:AD79"/>
    <mergeCell ref="AE78:AE79"/>
    <mergeCell ref="AF78:AF79"/>
    <mergeCell ref="AJ78:AJ79"/>
    <mergeCell ref="AK78:AK79"/>
    <mergeCell ref="AL78:AL79"/>
    <mergeCell ref="AM78:AM79"/>
    <mergeCell ref="AN78:AN79"/>
    <mergeCell ref="AO78:AO79"/>
    <mergeCell ref="AP78:AP79"/>
    <mergeCell ref="AQ78:AQ79"/>
    <mergeCell ref="AV78:AV79"/>
    <mergeCell ref="AW78:AW79"/>
    <mergeCell ref="AX78:AX79"/>
    <mergeCell ref="AY78:AY79"/>
    <mergeCell ref="AZ78:AZ79"/>
    <mergeCell ref="BA78:BA79"/>
    <mergeCell ref="BB78:BB79"/>
    <mergeCell ref="BC78:BC79"/>
    <mergeCell ref="BG78:BG79"/>
    <mergeCell ref="BH78:BH79"/>
    <mergeCell ref="BI78:BI79"/>
    <mergeCell ref="BJ78:BJ79"/>
    <mergeCell ref="BK78:BK79"/>
    <mergeCell ref="BL78:BL79"/>
    <mergeCell ref="BM78:BM79"/>
    <mergeCell ref="BN78:BN79"/>
    <mergeCell ref="B80:B81"/>
    <mergeCell ref="C80:C81"/>
    <mergeCell ref="D80:D81"/>
    <mergeCell ref="E80:E81"/>
    <mergeCell ref="F80:F81"/>
    <mergeCell ref="G80:G81"/>
    <mergeCell ref="H80:H81"/>
    <mergeCell ref="I80:I81"/>
    <mergeCell ref="M80:M81"/>
    <mergeCell ref="N80:N81"/>
    <mergeCell ref="O80:O81"/>
    <mergeCell ref="P80:P81"/>
    <mergeCell ref="Q80:Q81"/>
    <mergeCell ref="R80:R81"/>
    <mergeCell ref="S80:S81"/>
    <mergeCell ref="T80:T81"/>
    <mergeCell ref="Y80:Y81"/>
    <mergeCell ref="Z80:Z81"/>
    <mergeCell ref="AA80:AA81"/>
    <mergeCell ref="AB80:AB81"/>
    <mergeCell ref="AC80:AC81"/>
    <mergeCell ref="AD80:AD81"/>
    <mergeCell ref="AE80:AE81"/>
    <mergeCell ref="AF80:AF81"/>
    <mergeCell ref="AJ80:AJ81"/>
    <mergeCell ref="AK80:AK81"/>
    <mergeCell ref="AL80:AL81"/>
    <mergeCell ref="AM80:AM81"/>
    <mergeCell ref="AN80:AN81"/>
    <mergeCell ref="AO80:AO81"/>
    <mergeCell ref="AP80:AP81"/>
    <mergeCell ref="AQ80:AQ81"/>
    <mergeCell ref="AV80:AV81"/>
    <mergeCell ref="AW80:AW81"/>
    <mergeCell ref="AX80:AX81"/>
    <mergeCell ref="AY80:AY81"/>
    <mergeCell ref="AZ80:AZ81"/>
    <mergeCell ref="BA80:BA81"/>
    <mergeCell ref="BB80:BB81"/>
    <mergeCell ref="BC80:BC81"/>
    <mergeCell ref="BG80:BG81"/>
    <mergeCell ref="BH80:BH81"/>
    <mergeCell ref="BI80:BI81"/>
    <mergeCell ref="BJ80:BJ81"/>
    <mergeCell ref="BK80:BK81"/>
    <mergeCell ref="BL80:BL81"/>
    <mergeCell ref="BM80:BM81"/>
    <mergeCell ref="BN80:BN81"/>
    <mergeCell ref="B97:B98"/>
    <mergeCell ref="C97:C98"/>
    <mergeCell ref="D97:D98"/>
    <mergeCell ref="E97:E98"/>
    <mergeCell ref="F97:F98"/>
    <mergeCell ref="G97:G98"/>
    <mergeCell ref="H97:H98"/>
    <mergeCell ref="I97:I98"/>
    <mergeCell ref="M97:M98"/>
    <mergeCell ref="N97:N98"/>
    <mergeCell ref="O97:O98"/>
    <mergeCell ref="P97:P98"/>
    <mergeCell ref="Q97:Q98"/>
    <mergeCell ref="R97:R98"/>
    <mergeCell ref="S97:S98"/>
    <mergeCell ref="T97:T98"/>
    <mergeCell ref="Y97:Y98"/>
    <mergeCell ref="Z97:Z98"/>
    <mergeCell ref="AA97:AA98"/>
    <mergeCell ref="AB97:AB98"/>
    <mergeCell ref="AC97:AC98"/>
    <mergeCell ref="AD97:AD98"/>
    <mergeCell ref="AE97:AE98"/>
    <mergeCell ref="AF97:AF98"/>
    <mergeCell ref="AJ97:AJ98"/>
    <mergeCell ref="AK97:AK98"/>
    <mergeCell ref="AL97:AL98"/>
    <mergeCell ref="AM97:AM98"/>
    <mergeCell ref="AN97:AN98"/>
    <mergeCell ref="AO97:AO98"/>
    <mergeCell ref="AP97:AP98"/>
    <mergeCell ref="AQ97:AQ98"/>
    <mergeCell ref="AV97:AV98"/>
    <mergeCell ref="AW97:AW98"/>
    <mergeCell ref="AX97:AX98"/>
    <mergeCell ref="AY97:AY98"/>
    <mergeCell ref="AZ97:AZ98"/>
    <mergeCell ref="BA97:BA98"/>
    <mergeCell ref="BB97:BB98"/>
    <mergeCell ref="BC97:BC98"/>
    <mergeCell ref="BG97:BG98"/>
    <mergeCell ref="BH97:BH98"/>
    <mergeCell ref="BI97:BI98"/>
    <mergeCell ref="BJ97:BJ98"/>
    <mergeCell ref="BK97:BK98"/>
    <mergeCell ref="BL97:BL98"/>
    <mergeCell ref="BM97:BM98"/>
    <mergeCell ref="BN97:BN98"/>
    <mergeCell ref="B99:B100"/>
    <mergeCell ref="C99:C100"/>
    <mergeCell ref="D99:D100"/>
    <mergeCell ref="E99:E100"/>
    <mergeCell ref="F99:F100"/>
    <mergeCell ref="G99:G100"/>
    <mergeCell ref="H99:H100"/>
    <mergeCell ref="I99:I100"/>
    <mergeCell ref="M99:M100"/>
    <mergeCell ref="N99:N100"/>
    <mergeCell ref="O99:O100"/>
    <mergeCell ref="P99:P100"/>
    <mergeCell ref="Q99:Q100"/>
    <mergeCell ref="R99:R100"/>
    <mergeCell ref="S99:S100"/>
    <mergeCell ref="T99:T100"/>
    <mergeCell ref="Y99:Y100"/>
    <mergeCell ref="Z99:Z100"/>
    <mergeCell ref="AA99:AA100"/>
    <mergeCell ref="AB99:AB100"/>
    <mergeCell ref="AC99:AC100"/>
    <mergeCell ref="AD99:AD100"/>
    <mergeCell ref="AE99:AE100"/>
    <mergeCell ref="AF99:AF100"/>
    <mergeCell ref="AJ99:AJ100"/>
    <mergeCell ref="AK99:AK100"/>
    <mergeCell ref="AL99:AL100"/>
    <mergeCell ref="AM99:AM100"/>
    <mergeCell ref="AN99:AN100"/>
    <mergeCell ref="AO99:AO100"/>
    <mergeCell ref="AP99:AP100"/>
    <mergeCell ref="AQ99:AQ100"/>
    <mergeCell ref="AV99:AV100"/>
    <mergeCell ref="AW99:AW100"/>
    <mergeCell ref="AX99:AX100"/>
    <mergeCell ref="AY99:AY100"/>
    <mergeCell ref="AZ99:AZ100"/>
    <mergeCell ref="BA99:BA100"/>
    <mergeCell ref="BB99:BB100"/>
    <mergeCell ref="BC99:BC100"/>
    <mergeCell ref="BG99:BG100"/>
    <mergeCell ref="BH99:BH100"/>
    <mergeCell ref="BI99:BI100"/>
    <mergeCell ref="BJ99:BJ100"/>
    <mergeCell ref="BK99:BK100"/>
    <mergeCell ref="BL99:BL100"/>
    <mergeCell ref="BM99:BM100"/>
    <mergeCell ref="BN99:BN100"/>
    <mergeCell ref="B101:B102"/>
    <mergeCell ref="C101:C102"/>
    <mergeCell ref="D101:D102"/>
    <mergeCell ref="E101:E102"/>
    <mergeCell ref="F101:F102"/>
    <mergeCell ref="G101:G102"/>
    <mergeCell ref="H101:H102"/>
    <mergeCell ref="I101:I102"/>
    <mergeCell ref="M101:M102"/>
    <mergeCell ref="N101:N102"/>
    <mergeCell ref="O101:O102"/>
    <mergeCell ref="P101:P102"/>
    <mergeCell ref="Q101:Q102"/>
    <mergeCell ref="R101:R102"/>
    <mergeCell ref="S101:S102"/>
    <mergeCell ref="T101:T102"/>
    <mergeCell ref="Y101:Y102"/>
    <mergeCell ref="Z101:Z102"/>
    <mergeCell ref="AA101:AA102"/>
    <mergeCell ref="AB101:AB102"/>
    <mergeCell ref="AC101:AC102"/>
    <mergeCell ref="AD101:AD102"/>
    <mergeCell ref="AE101:AE102"/>
    <mergeCell ref="AF101:AF102"/>
    <mergeCell ref="AJ101:AJ102"/>
    <mergeCell ref="AK101:AK102"/>
    <mergeCell ref="AL101:AL102"/>
    <mergeCell ref="AM101:AM102"/>
    <mergeCell ref="AN101:AN102"/>
    <mergeCell ref="AO101:AO102"/>
    <mergeCell ref="AP101:AP102"/>
    <mergeCell ref="AQ101:AQ102"/>
    <mergeCell ref="AV101:AV102"/>
    <mergeCell ref="AW101:AW102"/>
    <mergeCell ref="AX101:AX102"/>
    <mergeCell ref="AY101:AY102"/>
    <mergeCell ref="AZ101:AZ102"/>
    <mergeCell ref="BA101:BA102"/>
    <mergeCell ref="BB101:BB102"/>
    <mergeCell ref="BC101:BC102"/>
    <mergeCell ref="BG101:BG102"/>
    <mergeCell ref="BH101:BH102"/>
    <mergeCell ref="BI101:BI102"/>
    <mergeCell ref="BJ101:BJ102"/>
    <mergeCell ref="BK101:BK102"/>
    <mergeCell ref="BL101:BL102"/>
    <mergeCell ref="BM101:BM102"/>
    <mergeCell ref="BN101:BN102"/>
    <mergeCell ref="B118:B119"/>
    <mergeCell ref="C118:C119"/>
    <mergeCell ref="D118:D119"/>
    <mergeCell ref="E118:E119"/>
    <mergeCell ref="F118:F119"/>
    <mergeCell ref="G118:G119"/>
    <mergeCell ref="H118:H119"/>
    <mergeCell ref="I118:I119"/>
    <mergeCell ref="M118:M119"/>
    <mergeCell ref="N118:N119"/>
    <mergeCell ref="O118:O119"/>
    <mergeCell ref="P118:P119"/>
    <mergeCell ref="Q118:Q119"/>
    <mergeCell ref="R118:R119"/>
    <mergeCell ref="S118:S119"/>
    <mergeCell ref="T118:T119"/>
    <mergeCell ref="Y118:Y119"/>
    <mergeCell ref="Z118:Z119"/>
    <mergeCell ref="AA118:AA119"/>
    <mergeCell ref="AB118:AB119"/>
    <mergeCell ref="AC118:AC119"/>
    <mergeCell ref="AD118:AD119"/>
    <mergeCell ref="AE118:AE119"/>
    <mergeCell ref="AF118:AF119"/>
    <mergeCell ref="AJ118:AJ119"/>
    <mergeCell ref="AK118:AK119"/>
    <mergeCell ref="AL118:AL119"/>
    <mergeCell ref="AM118:AM119"/>
    <mergeCell ref="AN118:AN119"/>
    <mergeCell ref="AO118:AO119"/>
    <mergeCell ref="AP118:AP119"/>
    <mergeCell ref="AQ118:AQ119"/>
    <mergeCell ref="AV118:AV119"/>
    <mergeCell ref="AW118:AW119"/>
    <mergeCell ref="AX118:AX119"/>
    <mergeCell ref="AY118:AY119"/>
    <mergeCell ref="AZ118:AZ119"/>
    <mergeCell ref="BA118:BA119"/>
    <mergeCell ref="BB118:BB119"/>
    <mergeCell ref="BC118:BC119"/>
    <mergeCell ref="BG118:BG119"/>
    <mergeCell ref="BH118:BH119"/>
    <mergeCell ref="BI118:BI119"/>
    <mergeCell ref="BJ118:BJ119"/>
    <mergeCell ref="BK118:BK119"/>
    <mergeCell ref="BL118:BL119"/>
    <mergeCell ref="BM118:BM119"/>
    <mergeCell ref="BN118:BN119"/>
    <mergeCell ref="B120:B121"/>
    <mergeCell ref="C120:C121"/>
    <mergeCell ref="D120:D121"/>
    <mergeCell ref="E120:E121"/>
    <mergeCell ref="F120:F121"/>
    <mergeCell ref="G120:G121"/>
    <mergeCell ref="H120:H121"/>
    <mergeCell ref="I120:I121"/>
    <mergeCell ref="M120:M121"/>
    <mergeCell ref="N120:N121"/>
    <mergeCell ref="O120:O121"/>
    <mergeCell ref="P120:P121"/>
    <mergeCell ref="Q120:Q121"/>
    <mergeCell ref="R120:R121"/>
    <mergeCell ref="S120:S121"/>
    <mergeCell ref="T120:T121"/>
    <mergeCell ref="Y120:Y121"/>
    <mergeCell ref="Z120:Z121"/>
    <mergeCell ref="AA120:AA121"/>
    <mergeCell ref="AB120:AB121"/>
    <mergeCell ref="AC120:AC121"/>
    <mergeCell ref="AD120:AD121"/>
    <mergeCell ref="AE120:AE121"/>
    <mergeCell ref="AF120:AF121"/>
    <mergeCell ref="AJ120:AJ121"/>
    <mergeCell ref="AK120:AK121"/>
    <mergeCell ref="AL120:AL121"/>
    <mergeCell ref="AM120:AM121"/>
    <mergeCell ref="AN120:AN121"/>
    <mergeCell ref="AO120:AO121"/>
    <mergeCell ref="AP120:AP121"/>
    <mergeCell ref="AQ120:AQ121"/>
    <mergeCell ref="AV120:AV121"/>
    <mergeCell ref="AW120:AW121"/>
    <mergeCell ref="AX120:AX121"/>
    <mergeCell ref="AY120:AY121"/>
    <mergeCell ref="AZ120:AZ121"/>
    <mergeCell ref="BA120:BA121"/>
    <mergeCell ref="BB120:BB121"/>
    <mergeCell ref="BC120:BC121"/>
    <mergeCell ref="BG120:BG121"/>
    <mergeCell ref="BH120:BH121"/>
    <mergeCell ref="BI120:BI121"/>
    <mergeCell ref="BJ120:BJ121"/>
    <mergeCell ref="BK120:BK121"/>
    <mergeCell ref="BL120:BL121"/>
    <mergeCell ref="BM120:BM121"/>
    <mergeCell ref="BN120:BN121"/>
    <mergeCell ref="B122:B123"/>
    <mergeCell ref="C122:C123"/>
    <mergeCell ref="D122:D123"/>
    <mergeCell ref="E122:E123"/>
    <mergeCell ref="F122:F123"/>
    <mergeCell ref="G122:G123"/>
    <mergeCell ref="H122:H123"/>
    <mergeCell ref="I122:I123"/>
    <mergeCell ref="M122:M123"/>
    <mergeCell ref="N122:N123"/>
    <mergeCell ref="O122:O123"/>
    <mergeCell ref="P122:P123"/>
    <mergeCell ref="Q122:Q123"/>
    <mergeCell ref="R122:R123"/>
    <mergeCell ref="S122:S123"/>
    <mergeCell ref="T122:T123"/>
    <mergeCell ref="Y122:Y123"/>
    <mergeCell ref="Z122:Z123"/>
    <mergeCell ref="AA122:AA123"/>
    <mergeCell ref="AB122:AB123"/>
    <mergeCell ref="AC122:AC123"/>
    <mergeCell ref="AD122:AD123"/>
    <mergeCell ref="AE122:AE123"/>
    <mergeCell ref="AF122:AF123"/>
    <mergeCell ref="AJ122:AJ123"/>
    <mergeCell ref="AK122:AK123"/>
    <mergeCell ref="AL122:AL123"/>
    <mergeCell ref="AM122:AM123"/>
    <mergeCell ref="AN122:AN123"/>
    <mergeCell ref="AO122:AO123"/>
    <mergeCell ref="AP122:AP123"/>
    <mergeCell ref="AQ122:AQ123"/>
    <mergeCell ref="AV122:AV123"/>
    <mergeCell ref="AW122:AW123"/>
    <mergeCell ref="AX122:AX123"/>
    <mergeCell ref="AY122:AY123"/>
    <mergeCell ref="AZ122:AZ123"/>
    <mergeCell ref="BA122:BA123"/>
    <mergeCell ref="BB122:BB123"/>
    <mergeCell ref="BC122:BC123"/>
    <mergeCell ref="BG122:BG123"/>
    <mergeCell ref="BH122:BH123"/>
    <mergeCell ref="BI122:BI123"/>
    <mergeCell ref="BJ122:BJ123"/>
    <mergeCell ref="BK122:BK123"/>
    <mergeCell ref="BL122:BL123"/>
    <mergeCell ref="BM122:BM123"/>
    <mergeCell ref="BN122:BN123"/>
    <mergeCell ref="B139:B140"/>
    <mergeCell ref="C139:C140"/>
    <mergeCell ref="D139:D140"/>
    <mergeCell ref="E139:E140"/>
    <mergeCell ref="F139:F140"/>
    <mergeCell ref="G139:G140"/>
    <mergeCell ref="H139:H140"/>
    <mergeCell ref="I139:I140"/>
    <mergeCell ref="M139:M140"/>
    <mergeCell ref="N139:N140"/>
    <mergeCell ref="O139:O140"/>
    <mergeCell ref="P139:P140"/>
    <mergeCell ref="Q139:Q140"/>
    <mergeCell ref="R139:R140"/>
    <mergeCell ref="S139:S140"/>
    <mergeCell ref="T139:T140"/>
    <mergeCell ref="Y139:Y140"/>
    <mergeCell ref="Z139:Z140"/>
    <mergeCell ref="AA139:AA140"/>
    <mergeCell ref="AB139:AB140"/>
    <mergeCell ref="AC139:AC140"/>
    <mergeCell ref="AD139:AD140"/>
    <mergeCell ref="AE139:AE140"/>
    <mergeCell ref="AF139:AF140"/>
    <mergeCell ref="AJ139:AJ140"/>
    <mergeCell ref="AK139:AK140"/>
    <mergeCell ref="AL139:AL140"/>
    <mergeCell ref="AM139:AM140"/>
    <mergeCell ref="AN139:AN140"/>
    <mergeCell ref="AO139:AO140"/>
    <mergeCell ref="AP139:AP140"/>
    <mergeCell ref="AQ139:AQ140"/>
    <mergeCell ref="AV139:AV140"/>
    <mergeCell ref="AW139:AW140"/>
    <mergeCell ref="AX139:AX140"/>
    <mergeCell ref="AY139:AY140"/>
    <mergeCell ref="AZ139:AZ140"/>
    <mergeCell ref="BA139:BA140"/>
    <mergeCell ref="BB139:BB140"/>
    <mergeCell ref="BC139:BC140"/>
    <mergeCell ref="BG139:BG140"/>
    <mergeCell ref="BH139:BH140"/>
    <mergeCell ref="BI139:BI140"/>
    <mergeCell ref="BJ139:BJ140"/>
    <mergeCell ref="BK139:BK140"/>
    <mergeCell ref="BL139:BL140"/>
    <mergeCell ref="BM139:BM140"/>
    <mergeCell ref="BN139:BN140"/>
    <mergeCell ref="B141:B142"/>
    <mergeCell ref="C141:C142"/>
    <mergeCell ref="D141:D142"/>
    <mergeCell ref="E141:E142"/>
    <mergeCell ref="F141:F142"/>
    <mergeCell ref="G141:G142"/>
    <mergeCell ref="H141:H142"/>
    <mergeCell ref="I141:I142"/>
    <mergeCell ref="M141:M142"/>
    <mergeCell ref="N141:N142"/>
    <mergeCell ref="O141:O142"/>
    <mergeCell ref="P141:P142"/>
    <mergeCell ref="Q141:Q142"/>
    <mergeCell ref="R141:R142"/>
    <mergeCell ref="S141:S142"/>
    <mergeCell ref="T141:T142"/>
    <mergeCell ref="Y141:Y142"/>
    <mergeCell ref="Z141:Z142"/>
    <mergeCell ref="AA141:AA142"/>
    <mergeCell ref="AB141:AB142"/>
    <mergeCell ref="AC141:AC142"/>
    <mergeCell ref="AD141:AD142"/>
    <mergeCell ref="AE141:AE142"/>
    <mergeCell ref="AF141:AF142"/>
    <mergeCell ref="AJ141:AJ142"/>
    <mergeCell ref="AK141:AK142"/>
    <mergeCell ref="AL141:AL142"/>
    <mergeCell ref="AM141:AM142"/>
    <mergeCell ref="AN141:AN142"/>
    <mergeCell ref="AO141:AO142"/>
    <mergeCell ref="AP141:AP142"/>
    <mergeCell ref="AQ141:AQ142"/>
    <mergeCell ref="AV141:AV142"/>
    <mergeCell ref="AW141:AW142"/>
    <mergeCell ref="AX141:AX142"/>
    <mergeCell ref="AY141:AY142"/>
    <mergeCell ref="AZ141:AZ142"/>
    <mergeCell ref="BA141:BA142"/>
    <mergeCell ref="BB141:BB142"/>
    <mergeCell ref="BC141:BC142"/>
    <mergeCell ref="BG141:BG142"/>
    <mergeCell ref="BH141:BH142"/>
    <mergeCell ref="BI141:BI142"/>
    <mergeCell ref="BJ141:BJ142"/>
    <mergeCell ref="BK141:BK142"/>
    <mergeCell ref="BL141:BL142"/>
    <mergeCell ref="BM141:BM142"/>
    <mergeCell ref="BN141:BN142"/>
    <mergeCell ref="B143:B144"/>
    <mergeCell ref="C143:C144"/>
    <mergeCell ref="D143:D144"/>
    <mergeCell ref="E143:E144"/>
    <mergeCell ref="F143:F144"/>
    <mergeCell ref="G143:G144"/>
    <mergeCell ref="H143:H144"/>
    <mergeCell ref="I143:I144"/>
    <mergeCell ref="M143:M144"/>
    <mergeCell ref="N143:N144"/>
    <mergeCell ref="O143:O144"/>
    <mergeCell ref="P143:P144"/>
    <mergeCell ref="Q143:Q144"/>
    <mergeCell ref="R143:R144"/>
    <mergeCell ref="S143:S144"/>
    <mergeCell ref="T143:T144"/>
    <mergeCell ref="Y143:Y144"/>
    <mergeCell ref="Z143:Z144"/>
    <mergeCell ref="AA143:AA144"/>
    <mergeCell ref="AB143:AB144"/>
    <mergeCell ref="AC143:AC144"/>
    <mergeCell ref="AD143:AD144"/>
    <mergeCell ref="AE143:AE144"/>
    <mergeCell ref="AF143:AF144"/>
    <mergeCell ref="AJ143:AJ144"/>
    <mergeCell ref="AK143:AK144"/>
    <mergeCell ref="AL143:AL144"/>
    <mergeCell ref="AM143:AM144"/>
    <mergeCell ref="AN143:AN144"/>
    <mergeCell ref="AO143:AO144"/>
    <mergeCell ref="AP143:AP144"/>
    <mergeCell ref="AQ143:AQ144"/>
    <mergeCell ref="AV143:AV144"/>
    <mergeCell ref="AW143:AW144"/>
    <mergeCell ref="AX143:AX144"/>
    <mergeCell ref="AY143:AY144"/>
    <mergeCell ref="AZ143:AZ144"/>
    <mergeCell ref="BA143:BA144"/>
    <mergeCell ref="BB143:BB144"/>
    <mergeCell ref="BC143:BC144"/>
    <mergeCell ref="BG143:BG144"/>
    <mergeCell ref="BH143:BH144"/>
    <mergeCell ref="BI143:BI144"/>
    <mergeCell ref="BJ143:BJ144"/>
    <mergeCell ref="BK143:BK144"/>
    <mergeCell ref="BL143:BL144"/>
    <mergeCell ref="BM143:BM144"/>
    <mergeCell ref="BN143:BN144"/>
    <mergeCell ref="B160:B161"/>
    <mergeCell ref="C160:C161"/>
    <mergeCell ref="D160:D161"/>
    <mergeCell ref="E160:E161"/>
    <mergeCell ref="F160:F161"/>
    <mergeCell ref="G160:G161"/>
    <mergeCell ref="H160:H161"/>
    <mergeCell ref="I160:I161"/>
    <mergeCell ref="M160:M161"/>
    <mergeCell ref="N160:N161"/>
    <mergeCell ref="O160:O161"/>
    <mergeCell ref="P160:P161"/>
    <mergeCell ref="Q160:Q161"/>
    <mergeCell ref="R160:R161"/>
    <mergeCell ref="S160:S161"/>
    <mergeCell ref="T160:T161"/>
    <mergeCell ref="Y160:Y161"/>
    <mergeCell ref="Z160:Z161"/>
    <mergeCell ref="AA160:AA161"/>
    <mergeCell ref="AB160:AB161"/>
    <mergeCell ref="AC160:AC161"/>
    <mergeCell ref="AD160:AD161"/>
    <mergeCell ref="AE160:AE161"/>
    <mergeCell ref="AF160:AF161"/>
    <mergeCell ref="AJ160:AJ161"/>
    <mergeCell ref="AK160:AK161"/>
    <mergeCell ref="AL160:AL161"/>
    <mergeCell ref="AM160:AM161"/>
    <mergeCell ref="AN160:AN161"/>
    <mergeCell ref="AO160:AO161"/>
    <mergeCell ref="AP160:AP161"/>
    <mergeCell ref="AQ160:AQ161"/>
    <mergeCell ref="AV160:AV161"/>
    <mergeCell ref="AW160:AW161"/>
    <mergeCell ref="AX160:AX161"/>
    <mergeCell ref="AY160:AY161"/>
    <mergeCell ref="AZ160:AZ161"/>
    <mergeCell ref="BA160:BA161"/>
    <mergeCell ref="BB160:BB161"/>
    <mergeCell ref="BC160:BC161"/>
    <mergeCell ref="BG160:BG161"/>
    <mergeCell ref="BH160:BH161"/>
    <mergeCell ref="BI160:BI161"/>
    <mergeCell ref="BJ160:BJ161"/>
    <mergeCell ref="BK160:BK161"/>
    <mergeCell ref="BL160:BL161"/>
    <mergeCell ref="BM160:BM161"/>
    <mergeCell ref="BN160:BN161"/>
    <mergeCell ref="B162:B163"/>
    <mergeCell ref="C162:C163"/>
    <mergeCell ref="D162:D163"/>
    <mergeCell ref="E162:E163"/>
    <mergeCell ref="F162:F163"/>
    <mergeCell ref="G162:G163"/>
    <mergeCell ref="H162:H163"/>
    <mergeCell ref="I162:I163"/>
    <mergeCell ref="M162:M163"/>
    <mergeCell ref="N162:N163"/>
    <mergeCell ref="O162:O163"/>
    <mergeCell ref="P162:P163"/>
    <mergeCell ref="Q162:Q163"/>
    <mergeCell ref="R162:R163"/>
    <mergeCell ref="S162:S163"/>
    <mergeCell ref="T162:T163"/>
    <mergeCell ref="Y162:Y163"/>
    <mergeCell ref="Z162:Z163"/>
    <mergeCell ref="AA162:AA163"/>
    <mergeCell ref="AB162:AB163"/>
    <mergeCell ref="AC162:AC163"/>
    <mergeCell ref="AD162:AD163"/>
    <mergeCell ref="AE162:AE163"/>
    <mergeCell ref="AF162:AF163"/>
    <mergeCell ref="AJ162:AJ163"/>
    <mergeCell ref="AK162:AK163"/>
    <mergeCell ref="AL162:AL163"/>
    <mergeCell ref="AM162:AM163"/>
    <mergeCell ref="AN162:AN163"/>
    <mergeCell ref="AO162:AO163"/>
    <mergeCell ref="AP162:AP163"/>
    <mergeCell ref="AQ162:AQ163"/>
    <mergeCell ref="AV162:AV163"/>
    <mergeCell ref="AW162:AW163"/>
    <mergeCell ref="AX162:AX163"/>
    <mergeCell ref="AY162:AY163"/>
    <mergeCell ref="AZ162:AZ163"/>
    <mergeCell ref="BA162:BA163"/>
    <mergeCell ref="BB162:BB163"/>
    <mergeCell ref="BC162:BC163"/>
    <mergeCell ref="BG162:BG163"/>
    <mergeCell ref="BH162:BH163"/>
    <mergeCell ref="BI162:BI163"/>
    <mergeCell ref="BJ162:BJ163"/>
    <mergeCell ref="BK162:BK163"/>
    <mergeCell ref="BL162:BL163"/>
    <mergeCell ref="BM162:BM163"/>
    <mergeCell ref="BN162:BN163"/>
    <mergeCell ref="B164:B165"/>
    <mergeCell ref="C164:C165"/>
    <mergeCell ref="D164:D165"/>
    <mergeCell ref="E164:E165"/>
    <mergeCell ref="F164:F165"/>
    <mergeCell ref="G164:G165"/>
    <mergeCell ref="H164:H165"/>
    <mergeCell ref="I164:I165"/>
    <mergeCell ref="M164:M165"/>
    <mergeCell ref="N164:N165"/>
    <mergeCell ref="O164:O165"/>
    <mergeCell ref="P164:P165"/>
    <mergeCell ref="Q164:Q165"/>
    <mergeCell ref="R164:R165"/>
    <mergeCell ref="S164:S165"/>
    <mergeCell ref="T164:T165"/>
    <mergeCell ref="Y164:Y165"/>
    <mergeCell ref="Z164:Z165"/>
    <mergeCell ref="AA164:AA165"/>
    <mergeCell ref="AB164:AB165"/>
    <mergeCell ref="AC164:AC165"/>
    <mergeCell ref="AD164:AD165"/>
    <mergeCell ref="AE164:AE165"/>
    <mergeCell ref="AF164:AF165"/>
    <mergeCell ref="AJ164:AJ165"/>
    <mergeCell ref="AK164:AK165"/>
    <mergeCell ref="AL164:AL165"/>
    <mergeCell ref="AM164:AM165"/>
    <mergeCell ref="AN164:AN165"/>
    <mergeCell ref="AO164:AO165"/>
    <mergeCell ref="AP164:AP165"/>
    <mergeCell ref="AQ164:AQ165"/>
    <mergeCell ref="AV164:AV165"/>
    <mergeCell ref="AW164:AW165"/>
    <mergeCell ref="AX164:AX165"/>
    <mergeCell ref="AY164:AY165"/>
    <mergeCell ref="AZ164:AZ165"/>
    <mergeCell ref="BA164:BA165"/>
    <mergeCell ref="BB164:BB165"/>
    <mergeCell ref="BC164:BC165"/>
    <mergeCell ref="BG164:BG165"/>
    <mergeCell ref="BH164:BH165"/>
    <mergeCell ref="BI164:BI165"/>
    <mergeCell ref="BJ164:BJ165"/>
    <mergeCell ref="BK164:BK165"/>
    <mergeCell ref="BL164:BL165"/>
    <mergeCell ref="BM164:BM165"/>
    <mergeCell ref="BN164:BN165"/>
    <mergeCell ref="B178:B179"/>
    <mergeCell ref="C178:C179"/>
    <mergeCell ref="D178:D179"/>
    <mergeCell ref="E178:E179"/>
    <mergeCell ref="F178:F179"/>
    <mergeCell ref="G178:G179"/>
    <mergeCell ref="H178:H179"/>
    <mergeCell ref="I178:I179"/>
    <mergeCell ref="B180:B181"/>
    <mergeCell ref="C180:C181"/>
    <mergeCell ref="D180:D181"/>
    <mergeCell ref="E180:E181"/>
    <mergeCell ref="F180:F181"/>
    <mergeCell ref="G180:G181"/>
    <mergeCell ref="H180:H181"/>
    <mergeCell ref="I180:I181"/>
    <mergeCell ref="B182:B183"/>
    <mergeCell ref="C182:C183"/>
    <mergeCell ref="D182:D183"/>
    <mergeCell ref="E182:E183"/>
    <mergeCell ref="F182:F183"/>
    <mergeCell ref="G182:G183"/>
    <mergeCell ref="H182:H183"/>
    <mergeCell ref="I182:I183"/>
  </mergeCells>
  <phoneticPr fontId="2"/>
  <conditionalFormatting sqref="C12:I12 C33:I33 C54:I54 C75:I75 C96:I96">
    <cfRule type="containsText" dxfId="913" priority="424" text="土,日">
      <formula>NOT(ISERROR(SEARCH("土,日",C12)))</formula>
    </cfRule>
  </conditionalFormatting>
  <conditionalFormatting sqref="C15:I18">
    <cfRule type="containsText" dxfId="912" priority="434" text="雨">
      <formula>NOT(ISERROR(SEARCH("雨",C15)))</formula>
    </cfRule>
    <cfRule type="containsText" dxfId="911" priority="422" text="休">
      <formula>NOT(ISERROR(SEARCH("休",C15)))</formula>
    </cfRule>
  </conditionalFormatting>
  <conditionalFormatting sqref="C36:I39">
    <cfRule type="containsText" dxfId="910" priority="433" text="休">
      <formula>NOT(ISERROR(SEARCH("休",C36)))</formula>
    </cfRule>
    <cfRule type="containsText" dxfId="909" priority="51" text="雨">
      <formula>NOT(ISERROR(SEARCH("雨",C36)))</formula>
    </cfRule>
  </conditionalFormatting>
  <conditionalFormatting sqref="C57:I60">
    <cfRule type="containsText" dxfId="908" priority="431" text="休">
      <formula>NOT(ISERROR(SEARCH("休",C57)))</formula>
    </cfRule>
    <cfRule type="containsText" dxfId="907" priority="432" text="雨">
      <formula>NOT(ISERROR(SEARCH("雨",C57)))</formula>
    </cfRule>
  </conditionalFormatting>
  <conditionalFormatting sqref="C78:I81">
    <cfRule type="containsText" dxfId="906" priority="429" text="休">
      <formula>NOT(ISERROR(SEARCH("休",C78)))</formula>
    </cfRule>
    <cfRule type="containsText" dxfId="905" priority="430" text="雨">
      <formula>NOT(ISERROR(SEARCH("雨",C78)))</formula>
    </cfRule>
  </conditionalFormatting>
  <conditionalFormatting sqref="C99:I102">
    <cfRule type="containsText" dxfId="904" priority="427" text="休">
      <formula>NOT(ISERROR(SEARCH("休",C99)))</formula>
    </cfRule>
    <cfRule type="containsText" dxfId="903" priority="428" text="雨">
      <formula>NOT(ISERROR(SEARCH("雨",C99)))</formula>
    </cfRule>
  </conditionalFormatting>
  <conditionalFormatting sqref="C117:I117">
    <cfRule type="containsText" dxfId="902" priority="420" text="土,日">
      <formula>NOT(ISERROR(SEARCH("土,日",C117)))</formula>
    </cfRule>
  </conditionalFormatting>
  <conditionalFormatting sqref="C120:I123">
    <cfRule type="containsText" dxfId="901" priority="421" text="雨">
      <formula>NOT(ISERROR(SEARCH("雨",C120)))</formula>
    </cfRule>
    <cfRule type="containsText" dxfId="900" priority="419" text="休">
      <formula>NOT(ISERROR(SEARCH("休",C120)))</formula>
    </cfRule>
  </conditionalFormatting>
  <conditionalFormatting sqref="C138:I138">
    <cfRule type="containsText" dxfId="899" priority="406" text="土,日">
      <formula>NOT(ISERROR(SEARCH("土,日",C138)))</formula>
    </cfRule>
  </conditionalFormatting>
  <conditionalFormatting sqref="C141:I144">
    <cfRule type="containsText" dxfId="898" priority="407" text="雨">
      <formula>NOT(ISERROR(SEARCH("雨",C141)))</formula>
    </cfRule>
    <cfRule type="containsText" dxfId="897" priority="405" text="休">
      <formula>NOT(ISERROR(SEARCH("休",C141)))</formula>
    </cfRule>
  </conditionalFormatting>
  <conditionalFormatting sqref="C159:I159">
    <cfRule type="containsText" dxfId="896" priority="404" text="土,日">
      <formula>NOT(ISERROR(SEARCH("土,日",C159)))</formula>
    </cfRule>
  </conditionalFormatting>
  <conditionalFormatting sqref="C162:I165">
    <cfRule type="containsText" dxfId="895" priority="403" text="休">
      <formula>NOT(ISERROR(SEARCH("休",C162)))</formula>
    </cfRule>
  </conditionalFormatting>
  <conditionalFormatting sqref="C177:I177">
    <cfRule type="containsText" dxfId="894" priority="400" text="土,日">
      <formula>NOT(ISERROR(SEARCH("土,日",C177)))</formula>
    </cfRule>
  </conditionalFormatting>
  <conditionalFormatting sqref="C180:I183">
    <cfRule type="containsText" dxfId="893" priority="401" text="休">
      <formula>NOT(ISERROR(SEARCH("休",C180)))</formula>
    </cfRule>
    <cfRule type="containsText" dxfId="892" priority="402" text="休">
      <formula>NOT(ISERROR(SEARCH("休",C180)))</formula>
    </cfRule>
  </conditionalFormatting>
  <conditionalFormatting sqref="H11">
    <cfRule type="expression" dxfId="891" priority="330">
      <formula>AND(WEEKDAY(H9,2)=6,OR(INT((DAY(H9)-1)/7)+1=2,INT((DAY(H9)-1)/7)+1=4))</formula>
    </cfRule>
  </conditionalFormatting>
  <conditionalFormatting sqref="H12 S12 H33 S33 H54 S54 H75 S75 H96 S96 H117 S117 H138 S138 H159 S159">
    <cfRule type="containsText" dxfId="890" priority="332" text="土">
      <formula>NOT(ISERROR(SEARCH("土",H12)))</formula>
    </cfRule>
  </conditionalFormatting>
  <conditionalFormatting sqref="H12">
    <cfRule type="containsText" dxfId="889" priority="423" text="土">
      <formula>NOT(ISERROR(SEARCH("土",H12)))</formula>
    </cfRule>
  </conditionalFormatting>
  <conditionalFormatting sqref="H32">
    <cfRule type="expression" dxfId="888" priority="329">
      <formula>AND(WEEKDAY(H30,2)=6,OR(INT((DAY(H30)-1)/7)+1=2,INT((DAY(H30)-1)/7)+1=4))</formula>
    </cfRule>
  </conditionalFormatting>
  <conditionalFormatting sqref="H40:H47 I44:BN47">
    <cfRule type="containsText" dxfId="887" priority="279" text="休">
      <formula>NOT(ISERROR(SEARCH("休",H40)))</formula>
    </cfRule>
    <cfRule type="containsText" dxfId="886" priority="278" text="休">
      <formula>NOT(ISERROR(SEARCH("休",H40)))</formula>
    </cfRule>
  </conditionalFormatting>
  <conditionalFormatting sqref="H53">
    <cfRule type="expression" dxfId="885" priority="328">
      <formula>AND(WEEKDAY(H51,2)=6,OR(INT((DAY(H51)-1)/7)+1=2,INT((DAY(H51)-1)/7)+1=4))</formula>
    </cfRule>
  </conditionalFormatting>
  <conditionalFormatting sqref="H61:H68 I65:BN68">
    <cfRule type="containsText" dxfId="884" priority="226" text="休">
      <formula>NOT(ISERROR(SEARCH("休",H61)))</formula>
    </cfRule>
    <cfRule type="containsText" dxfId="883" priority="227" text="休">
      <formula>NOT(ISERROR(SEARCH("休",H61)))</formula>
    </cfRule>
    <cfRule type="containsText" dxfId="882" priority="228" text="休">
      <formula>NOT(ISERROR(SEARCH("休",H61)))</formula>
    </cfRule>
    <cfRule type="containsText" dxfId="881" priority="230" text="休">
      <formula>NOT(ISERROR(SEARCH("休",H61)))</formula>
    </cfRule>
    <cfRule type="containsText" dxfId="880" priority="229" text="休">
      <formula>NOT(ISERROR(SEARCH("休",H61)))</formula>
    </cfRule>
  </conditionalFormatting>
  <conditionalFormatting sqref="H74">
    <cfRule type="expression" dxfId="879" priority="327">
      <formula>AND(WEEKDAY(H72,2)=6,OR(INT((DAY(H72)-1)/7)+1=2,INT((DAY(H72)-1)/7)+1=4))</formula>
    </cfRule>
  </conditionalFormatting>
  <conditionalFormatting sqref="H82:H89 I86:BN89">
    <cfRule type="containsText" dxfId="878" priority="196" text="休">
      <formula>NOT(ISERROR(SEARCH("休",H82)))</formula>
    </cfRule>
    <cfRule type="containsText" dxfId="877" priority="197" text="休">
      <formula>NOT(ISERROR(SEARCH("休",H82)))</formula>
    </cfRule>
    <cfRule type="containsText" dxfId="876" priority="198" text="休">
      <formula>NOT(ISERROR(SEARCH("休",H82)))</formula>
    </cfRule>
    <cfRule type="containsText" dxfId="875" priority="199" text="休">
      <formula>NOT(ISERROR(SEARCH("休",H82)))</formula>
    </cfRule>
    <cfRule type="containsText" dxfId="874" priority="200" text="休">
      <formula>NOT(ISERROR(SEARCH("休",H82)))</formula>
    </cfRule>
  </conditionalFormatting>
  <conditionalFormatting sqref="H95">
    <cfRule type="expression" dxfId="873" priority="326">
      <formula>AND(WEEKDAY(H93,2)=6,OR(INT((DAY(H93)-1)/7)+1=2,INT((DAY(H93)-1)/7)+1=4))</formula>
    </cfRule>
  </conditionalFormatting>
  <conditionalFormatting sqref="H103:H110 I107:BN110">
    <cfRule type="containsText" dxfId="872" priority="173" text="休">
      <formula>NOT(ISERROR(SEARCH("休",H103)))</formula>
    </cfRule>
    <cfRule type="containsText" dxfId="871" priority="174" text="休">
      <formula>NOT(ISERROR(SEARCH("休",H103)))</formula>
    </cfRule>
    <cfRule type="containsText" dxfId="870" priority="170" text="休">
      <formula>NOT(ISERROR(SEARCH("休",H103)))</formula>
    </cfRule>
    <cfRule type="containsText" dxfId="869" priority="171" text="休">
      <formula>NOT(ISERROR(SEARCH("休",H103)))</formula>
    </cfRule>
    <cfRule type="containsText" dxfId="868" priority="172" text="休">
      <formula>NOT(ISERROR(SEARCH("休",H103)))</formula>
    </cfRule>
  </conditionalFormatting>
  <conditionalFormatting sqref="H116">
    <cfRule type="expression" dxfId="867" priority="325">
      <formula>AND(WEEKDAY(H114,2)=6,OR(INT((DAY(H114)-1)/7)+1=2,INT((DAY(H114)-1)/7)+1=4))</formula>
    </cfRule>
  </conditionalFormatting>
  <conditionalFormatting sqref="H124:H131 I128:BN131">
    <cfRule type="containsText" dxfId="866" priority="129" text="休">
      <formula>NOT(ISERROR(SEARCH("休",H124)))</formula>
    </cfRule>
    <cfRule type="containsText" dxfId="865" priority="128" text="休">
      <formula>NOT(ISERROR(SEARCH("休",H124)))</formula>
    </cfRule>
    <cfRule type="containsText" dxfId="864" priority="127" text="休">
      <formula>NOT(ISERROR(SEARCH("休",H124)))</formula>
    </cfRule>
    <cfRule type="containsText" dxfId="863" priority="126" text="休">
      <formula>NOT(ISERROR(SEARCH("休",H124)))</formula>
    </cfRule>
    <cfRule type="containsText" dxfId="862" priority="125" text="休">
      <formula>NOT(ISERROR(SEARCH("休",H124)))</formula>
    </cfRule>
  </conditionalFormatting>
  <conditionalFormatting sqref="H137">
    <cfRule type="expression" dxfId="861" priority="324">
      <formula>AND(WEEKDAY(H135,2)=6,OR(INT((DAY(H135)-1)/7)+1=2,INT((DAY(H135)-1)/7)+1=4))</formula>
    </cfRule>
  </conditionalFormatting>
  <conditionalFormatting sqref="H145:H152 I149:BN152">
    <cfRule type="containsText" dxfId="860" priority="110" text="休">
      <formula>NOT(ISERROR(SEARCH("休",H145)))</formula>
    </cfRule>
    <cfRule type="containsText" dxfId="859" priority="114" text="休">
      <formula>NOT(ISERROR(SEARCH("休",H145)))</formula>
    </cfRule>
    <cfRule type="containsText" dxfId="858" priority="113" text="休">
      <formula>NOT(ISERROR(SEARCH("休",H145)))</formula>
    </cfRule>
    <cfRule type="containsText" dxfId="857" priority="112" text="休">
      <formula>NOT(ISERROR(SEARCH("休",H145)))</formula>
    </cfRule>
    <cfRule type="containsText" dxfId="856" priority="111" text="休">
      <formula>NOT(ISERROR(SEARCH("休",H145)))</formula>
    </cfRule>
  </conditionalFormatting>
  <conditionalFormatting sqref="H158">
    <cfRule type="expression" dxfId="855" priority="323">
      <formula>AND(WEEKDAY(H156,2)=6,OR(INT((DAY(H156)-1)/7)+1=2,INT((DAY(H156)-1)/7)+1=4))</formula>
    </cfRule>
  </conditionalFormatting>
  <conditionalFormatting sqref="H166:H173 I170:BN173">
    <cfRule type="containsText" dxfId="854" priority="83" text="休">
      <formula>NOT(ISERROR(SEARCH("休",H166)))</formula>
    </cfRule>
    <cfRule type="containsText" dxfId="853" priority="82" text="休">
      <formula>NOT(ISERROR(SEARCH("休",H166)))</formula>
    </cfRule>
    <cfRule type="containsText" dxfId="852" priority="81" text="休">
      <formula>NOT(ISERROR(SEARCH("休",H166)))</formula>
    </cfRule>
    <cfRule type="containsText" dxfId="851" priority="80" text="休">
      <formula>NOT(ISERROR(SEARCH("休",H166)))</formula>
    </cfRule>
    <cfRule type="containsText" dxfId="850" priority="84" text="休">
      <formula>NOT(ISERROR(SEARCH("休",H166)))</formula>
    </cfRule>
  </conditionalFormatting>
  <conditionalFormatting sqref="H180:I183">
    <cfRule type="containsText" dxfId="849" priority="399" text="休">
      <formula>NOT(ISERROR(SEARCH("休",H180)))</formula>
    </cfRule>
  </conditionalFormatting>
  <conditionalFormatting sqref="I11">
    <cfRule type="expression" dxfId="848" priority="50">
      <formula>AND(WEEKDAY(I9,2)=7,OR(INT((DAY(I9)-1)/7)+1=2,INT((DAY(I9)-1)/7)+1=4))</formula>
    </cfRule>
  </conditionalFormatting>
  <conditionalFormatting sqref="I12 T12 I33 T33 I54 T54 I75 T75 I96 T96 I117 T117 I138 T138 I159 T159">
    <cfRule type="containsText" dxfId="847" priority="331" text="日">
      <formula>NOT(ISERROR(SEARCH("日",I12)))</formula>
    </cfRule>
  </conditionalFormatting>
  <conditionalFormatting sqref="I32">
    <cfRule type="expression" dxfId="846" priority="49">
      <formula>AND(WEEKDAY(I30,2)=7,OR(INT((DAY(I30)-1)/7)+1=2,INT((DAY(I30)-1)/7)+1=4))</formula>
    </cfRule>
  </conditionalFormatting>
  <conditionalFormatting sqref="I53">
    <cfRule type="expression" dxfId="845" priority="48">
      <formula>AND(WEEKDAY(I51,2)=7,OR(INT((DAY(I51)-1)/7)+1=2,INT((DAY(I51)-1)/7)+1=4))</formula>
    </cfRule>
  </conditionalFormatting>
  <conditionalFormatting sqref="I74">
    <cfRule type="expression" dxfId="844" priority="47">
      <formula>AND(WEEKDAY(I72,2)=7,OR(INT((DAY(I72)-1)/7)+1=2,INT((DAY(I72)-1)/7)+1=4))</formula>
    </cfRule>
  </conditionalFormatting>
  <conditionalFormatting sqref="I95">
    <cfRule type="expression" dxfId="843" priority="46">
      <formula>AND(WEEKDAY(I93,2)=7,OR(INT((DAY(I93)-1)/7)+1=2,INT((DAY(I93)-1)/7)+1=4))</formula>
    </cfRule>
  </conditionalFormatting>
  <conditionalFormatting sqref="I116">
    <cfRule type="expression" dxfId="842" priority="45">
      <formula>AND(WEEKDAY(I114,2)=7,OR(INT((DAY(I114)-1)/7)+1=2,INT((DAY(I114)-1)/7)+1=4))</formula>
    </cfRule>
  </conditionalFormatting>
  <conditionalFormatting sqref="I137">
    <cfRule type="expression" dxfId="841" priority="44">
      <formula>AND(WEEKDAY(I135,2)=7,OR(INT((DAY(I135)-1)/7)+1=2,INT((DAY(I135)-1)/7)+1=4))</formula>
    </cfRule>
  </conditionalFormatting>
  <conditionalFormatting sqref="I158">
    <cfRule type="expression" dxfId="840" priority="43">
      <formula>AND(WEEKDAY(I156,2)=7,OR(INT((DAY(I156)-1)/7)+1=2,INT((DAY(I156)-1)/7)+1=4))</formula>
    </cfRule>
  </conditionalFormatting>
  <conditionalFormatting sqref="N15:T18">
    <cfRule type="containsText" dxfId="839" priority="425" text="休">
      <formula>NOT(ISERROR(SEARCH("休",N15)))</formula>
    </cfRule>
    <cfRule type="containsText" dxfId="838" priority="426" text="雨">
      <formula>NOT(ISERROR(SEARCH("雨",N15)))</formula>
    </cfRule>
  </conditionalFormatting>
  <conditionalFormatting sqref="N36:T39">
    <cfRule type="containsText" dxfId="837" priority="417" text="休">
      <formula>NOT(ISERROR(SEARCH("休",N36)))</formula>
    </cfRule>
    <cfRule type="containsText" dxfId="836" priority="418" text="雨">
      <formula>NOT(ISERROR(SEARCH("雨",N36)))</formula>
    </cfRule>
  </conditionalFormatting>
  <conditionalFormatting sqref="N57:T60">
    <cfRule type="containsText" dxfId="835" priority="416" text="雨">
      <formula>NOT(ISERROR(SEARCH("雨",N57)))</formula>
    </cfRule>
    <cfRule type="containsText" dxfId="834" priority="415" text="休">
      <formula>NOT(ISERROR(SEARCH("休",N57)))</formula>
    </cfRule>
  </conditionalFormatting>
  <conditionalFormatting sqref="N78:T81 N82:R85 T82:T85 N90:T90">
    <cfRule type="containsText" dxfId="833" priority="414" text="雨">
      <formula>NOT(ISERROR(SEARCH("雨",N78)))</formula>
    </cfRule>
  </conditionalFormatting>
  <conditionalFormatting sqref="N99:T102">
    <cfRule type="containsText" dxfId="832" priority="413" text="雨">
      <formula>NOT(ISERROR(SEARCH("雨",N99)))</formula>
    </cfRule>
    <cfRule type="containsText" dxfId="831" priority="412" text="休">
      <formula>NOT(ISERROR(SEARCH("休",N99)))</formula>
    </cfRule>
  </conditionalFormatting>
  <conditionalFormatting sqref="N120:T123">
    <cfRule type="containsText" dxfId="830" priority="411" text="雨">
      <formula>NOT(ISERROR(SEARCH("雨",N120)))</formula>
    </cfRule>
    <cfRule type="containsText" dxfId="829" priority="410" text="休">
      <formula>NOT(ISERROR(SEARCH("休",N120)))</formula>
    </cfRule>
  </conditionalFormatting>
  <conditionalFormatting sqref="N141:T144">
    <cfRule type="containsText" dxfId="828" priority="398" text="雨">
      <formula>NOT(ISERROR(SEARCH("雨",N141)))</formula>
    </cfRule>
    <cfRule type="containsText" dxfId="827" priority="397" text="休">
      <formula>NOT(ISERROR(SEARCH("休",N141)))</formula>
    </cfRule>
  </conditionalFormatting>
  <conditionalFormatting sqref="N162:T165">
    <cfRule type="containsText" dxfId="826" priority="395" text="休">
      <formula>NOT(ISERROR(SEARCH("休",N162)))</formula>
    </cfRule>
    <cfRule type="containsText" dxfId="825" priority="396" text="雨">
      <formula>NOT(ISERROR(SEARCH("雨",N162)))</formula>
    </cfRule>
  </conditionalFormatting>
  <conditionalFormatting sqref="S11">
    <cfRule type="expression" dxfId="824" priority="322">
      <formula>AND(WEEKDAY(S9,2)=6,OR(INT((DAY(S9)-1)/7)+1=2,INT((DAY(S9)-1)/7)+1=4))</formula>
    </cfRule>
  </conditionalFormatting>
  <conditionalFormatting sqref="S19:S22">
    <cfRule type="containsText" dxfId="823" priority="277" text="休">
      <formula>NOT(ISERROR(SEARCH("休",S19)))</formula>
    </cfRule>
    <cfRule type="containsText" dxfId="822" priority="276" text="休">
      <formula>NOT(ISERROR(SEARCH("休",S19)))</formula>
    </cfRule>
  </conditionalFormatting>
  <conditionalFormatting sqref="S32">
    <cfRule type="expression" dxfId="821" priority="321">
      <formula>AND(WEEKDAY(S30,2)=6,OR(INT((DAY(S30)-1)/7)+1=2,INT((DAY(S30)-1)/7)+1=4))</formula>
    </cfRule>
  </conditionalFormatting>
  <conditionalFormatting sqref="S40:S43">
    <cfRule type="containsText" dxfId="820" priority="254" text="休">
      <formula>NOT(ISERROR(SEARCH("休",S40)))</formula>
    </cfRule>
    <cfRule type="containsText" dxfId="819" priority="255" text="休">
      <formula>NOT(ISERROR(SEARCH("休",S40)))</formula>
    </cfRule>
    <cfRule type="containsText" dxfId="818" priority="251" text="休">
      <formula>NOT(ISERROR(SEARCH("休",S40)))</formula>
    </cfRule>
    <cfRule type="containsText" dxfId="817" priority="252" text="休">
      <formula>NOT(ISERROR(SEARCH("休",S40)))</formula>
    </cfRule>
    <cfRule type="containsText" dxfId="816" priority="253" text="休">
      <formula>NOT(ISERROR(SEARCH("休",S40)))</formula>
    </cfRule>
  </conditionalFormatting>
  <conditionalFormatting sqref="S53">
    <cfRule type="expression" dxfId="815" priority="320">
      <formula>AND(WEEKDAY(S51,2)=6,OR(INT((DAY(S51)-1)/7)+1=2,INT((DAY(S51)-1)/7)+1=4))</formula>
    </cfRule>
  </conditionalFormatting>
  <conditionalFormatting sqref="S61:S64">
    <cfRule type="containsText" dxfId="814" priority="224" text="休">
      <formula>NOT(ISERROR(SEARCH("休",S61)))</formula>
    </cfRule>
    <cfRule type="containsText" dxfId="813" priority="225" text="休">
      <formula>NOT(ISERROR(SEARCH("休",S61)))</formula>
    </cfRule>
    <cfRule type="containsText" dxfId="812" priority="223" text="休">
      <formula>NOT(ISERROR(SEARCH("休",S61)))</formula>
    </cfRule>
    <cfRule type="containsText" dxfId="811" priority="221" text="休">
      <formula>NOT(ISERROR(SEARCH("休",S61)))</formula>
    </cfRule>
    <cfRule type="containsText" dxfId="810" priority="222" text="休">
      <formula>NOT(ISERROR(SEARCH("休",S61)))</formula>
    </cfRule>
  </conditionalFormatting>
  <conditionalFormatting sqref="S74">
    <cfRule type="expression" dxfId="809" priority="319">
      <formula>AND(WEEKDAY(S72,2)=6,OR(INT((DAY(S72)-1)/7)+1=2,INT((DAY(S72)-1)/7)+1=4))</formula>
    </cfRule>
  </conditionalFormatting>
  <conditionalFormatting sqref="S82:S85">
    <cfRule type="containsText" dxfId="808" priority="195" text="休">
      <formula>NOT(ISERROR(SEARCH("休",S82)))</formula>
    </cfRule>
    <cfRule type="containsText" dxfId="807" priority="191" text="休">
      <formula>NOT(ISERROR(SEARCH("休",S82)))</formula>
    </cfRule>
    <cfRule type="containsText" dxfId="806" priority="192" text="休">
      <formula>NOT(ISERROR(SEARCH("休",S82)))</formula>
    </cfRule>
    <cfRule type="containsText" dxfId="805" priority="194" text="休">
      <formula>NOT(ISERROR(SEARCH("休",S82)))</formula>
    </cfRule>
  </conditionalFormatting>
  <conditionalFormatting sqref="S95">
    <cfRule type="expression" dxfId="804" priority="318">
      <formula>AND(WEEKDAY(S93,2)=6,OR(INT((DAY(S93)-1)/7)+1=2,INT((DAY(S93)-1)/7)+1=4))</formula>
    </cfRule>
  </conditionalFormatting>
  <conditionalFormatting sqref="S103:S106">
    <cfRule type="containsText" dxfId="803" priority="169" text="休">
      <formula>NOT(ISERROR(SEARCH("休",S103)))</formula>
    </cfRule>
    <cfRule type="containsText" dxfId="802" priority="168" text="休">
      <formula>NOT(ISERROR(SEARCH("休",S103)))</formula>
    </cfRule>
    <cfRule type="containsText" dxfId="801" priority="166" text="休">
      <formula>NOT(ISERROR(SEARCH("休",S103)))</formula>
    </cfRule>
    <cfRule type="containsText" dxfId="800" priority="165" text="休">
      <formula>NOT(ISERROR(SEARCH("休",S103)))</formula>
    </cfRule>
  </conditionalFormatting>
  <conditionalFormatting sqref="S116">
    <cfRule type="expression" dxfId="799" priority="317">
      <formula>AND(WEEKDAY(S114,2)=6,OR(INT((DAY(S114)-1)/7)+1=2,INT((DAY(S114)-1)/7)+1=4))</formula>
    </cfRule>
  </conditionalFormatting>
  <conditionalFormatting sqref="S124:S127">
    <cfRule type="containsText" dxfId="798" priority="121" text="休">
      <formula>NOT(ISERROR(SEARCH("休",S124)))</formula>
    </cfRule>
    <cfRule type="containsText" dxfId="797" priority="122" text="休">
      <formula>NOT(ISERROR(SEARCH("休",S124)))</formula>
    </cfRule>
    <cfRule type="containsText" dxfId="796" priority="123" text="休">
      <formula>NOT(ISERROR(SEARCH("休",S124)))</formula>
    </cfRule>
    <cfRule type="containsText" dxfId="795" priority="124" text="休">
      <formula>NOT(ISERROR(SEARCH("休",S124)))</formula>
    </cfRule>
    <cfRule type="containsText" dxfId="794" priority="120" text="休">
      <formula>NOT(ISERROR(SEARCH("休",S124)))</formula>
    </cfRule>
  </conditionalFormatting>
  <conditionalFormatting sqref="S137">
    <cfRule type="expression" dxfId="793" priority="316">
      <formula>AND(WEEKDAY(S135,2)=6,OR(INT((DAY(S135)-1)/7)+1=2,INT((DAY(S135)-1)/7)+1=4))</formula>
    </cfRule>
  </conditionalFormatting>
  <conditionalFormatting sqref="S145:S148">
    <cfRule type="containsText" dxfId="792" priority="105" text="休">
      <formula>NOT(ISERROR(SEARCH("休",S145)))</formula>
    </cfRule>
    <cfRule type="containsText" dxfId="791" priority="109" text="休">
      <formula>NOT(ISERROR(SEARCH("休",S145)))</formula>
    </cfRule>
    <cfRule type="containsText" dxfId="790" priority="106" text="休">
      <formula>NOT(ISERROR(SEARCH("休",S145)))</formula>
    </cfRule>
    <cfRule type="containsText" dxfId="789" priority="108" text="休">
      <formula>NOT(ISERROR(SEARCH("休",S145)))</formula>
    </cfRule>
  </conditionalFormatting>
  <conditionalFormatting sqref="S158">
    <cfRule type="expression" dxfId="788" priority="315">
      <formula>AND(WEEKDAY(S156,2)=6,OR(INT((DAY(S156)-1)/7)+1=2,INT((DAY(S156)-1)/7)+1=4))</formula>
    </cfRule>
  </conditionalFormatting>
  <conditionalFormatting sqref="S166:S169">
    <cfRule type="containsText" dxfId="787" priority="79" text="休">
      <formula>NOT(ISERROR(SEARCH("休",S166)))</formula>
    </cfRule>
    <cfRule type="containsText" dxfId="786" priority="76" text="休">
      <formula>NOT(ISERROR(SEARCH("休",S166)))</formula>
    </cfRule>
    <cfRule type="containsText" dxfId="785" priority="75" text="休">
      <formula>NOT(ISERROR(SEARCH("休",S166)))</formula>
    </cfRule>
    <cfRule type="containsText" dxfId="784" priority="78" text="休">
      <formula>NOT(ISERROR(SEARCH("休",S166)))</formula>
    </cfRule>
  </conditionalFormatting>
  <conditionalFormatting sqref="S78:T85 S90:T90">
    <cfRule type="containsText" dxfId="783" priority="193" text="休">
      <formula>NOT(ISERROR(SEARCH("休",S78)))</formula>
    </cfRule>
  </conditionalFormatting>
  <conditionalFormatting sqref="S103:T106 S111:T111">
    <cfRule type="containsText" dxfId="782" priority="167" text="休">
      <formula>NOT(ISERROR(SEARCH("休",S103)))</formula>
    </cfRule>
  </conditionalFormatting>
  <conditionalFormatting sqref="S145:T148 S153:T153">
    <cfRule type="containsText" dxfId="781" priority="107" text="休">
      <formula>NOT(ISERROR(SEARCH("休",S145)))</formula>
    </cfRule>
  </conditionalFormatting>
  <conditionalFormatting sqref="S166:T169">
    <cfRule type="containsText" dxfId="780" priority="77" text="休">
      <formula>NOT(ISERROR(SEARCH("休",S166)))</formula>
    </cfRule>
  </conditionalFormatting>
  <conditionalFormatting sqref="T11">
    <cfRule type="expression" dxfId="779" priority="42">
      <formula>AND(WEEKDAY(T9,2)=7,OR(INT((DAY(T9)-1)/7)+1=2,INT((DAY(T9)-1)/7)+1=4))</formula>
    </cfRule>
  </conditionalFormatting>
  <conditionalFormatting sqref="T32">
    <cfRule type="expression" dxfId="778" priority="41">
      <formula>AND(WEEKDAY(T30,2)=7,OR(INT((DAY(T30)-1)/7)+1=2,INT((DAY(T30)-1)/7)+1=4))</formula>
    </cfRule>
  </conditionalFormatting>
  <conditionalFormatting sqref="T53">
    <cfRule type="expression" dxfId="777" priority="40">
      <formula>AND(WEEKDAY(T51,2)=7,OR(INT((DAY(T51)-1)/7)+1=2,INT((DAY(T51)-1)/7)+1=4))</formula>
    </cfRule>
  </conditionalFormatting>
  <conditionalFormatting sqref="T74">
    <cfRule type="expression" dxfId="776" priority="39">
      <formula>AND(WEEKDAY(T72,2)=7,OR(INT((DAY(T72)-1)/7)+1=2,INT((DAY(T72)-1)/7)+1=4))</formula>
    </cfRule>
  </conditionalFormatting>
  <conditionalFormatting sqref="T95">
    <cfRule type="expression" dxfId="775" priority="38">
      <formula>AND(WEEKDAY(T93,2)=7,OR(INT((DAY(T93)-1)/7)+1=2,INT((DAY(T93)-1)/7)+1=4))</formula>
    </cfRule>
  </conditionalFormatting>
  <conditionalFormatting sqref="T116">
    <cfRule type="expression" dxfId="774" priority="37">
      <formula>AND(WEEKDAY(T114,2)=7,OR(INT((DAY(T114)-1)/7)+1=2,INT((DAY(T114)-1)/7)+1=4))</formula>
    </cfRule>
  </conditionalFormatting>
  <conditionalFormatting sqref="T137">
    <cfRule type="expression" dxfId="773" priority="36">
      <formula>AND(WEEKDAY(T135,2)=7,OR(INT((DAY(T135)-1)/7)+1=2,INT((DAY(T135)-1)/7)+1=4))</formula>
    </cfRule>
  </conditionalFormatting>
  <conditionalFormatting sqref="T158">
    <cfRule type="expression" dxfId="772" priority="35">
      <formula>AND(WEEKDAY(T156,2)=7,OR(INT((DAY(T156)-1)/7)+1=2,INT((DAY(T156)-1)/7)+1=4))</formula>
    </cfRule>
  </conditionalFormatting>
  <conditionalFormatting sqref="U3">
    <cfRule type="containsText" dxfId="771" priority="53" text="達成">
      <formula>NOT(ISERROR(SEARCH("達成",U3)))</formula>
    </cfRule>
    <cfRule type="containsText" dxfId="770" priority="52" text="未達成">
      <formula>NOT(ISERROR(SEARCH("未達成",U3)))</formula>
    </cfRule>
  </conditionalFormatting>
  <conditionalFormatting sqref="Z15:AF18">
    <cfRule type="containsText" dxfId="769" priority="393" text="休">
      <formula>NOT(ISERROR(SEARCH("休",Z15)))</formula>
    </cfRule>
    <cfRule type="containsText" dxfId="768" priority="394" text="雨">
      <formula>NOT(ISERROR(SEARCH("雨",Z15)))</formula>
    </cfRule>
  </conditionalFormatting>
  <conditionalFormatting sqref="Z36:AF39">
    <cfRule type="containsText" dxfId="767" priority="409" text="雨">
      <formula>NOT(ISERROR(SEARCH("雨",Z36)))</formula>
    </cfRule>
    <cfRule type="containsText" dxfId="766" priority="408" text="休">
      <formula>NOT(ISERROR(SEARCH("休",Z36)))</formula>
    </cfRule>
  </conditionalFormatting>
  <conditionalFormatting sqref="Z57:AF60">
    <cfRule type="containsText" dxfId="765" priority="391" text="休">
      <formula>NOT(ISERROR(SEARCH("休",Z57)))</formula>
    </cfRule>
    <cfRule type="containsText" dxfId="764" priority="392" text="雨">
      <formula>NOT(ISERROR(SEARCH("雨",Z57)))</formula>
    </cfRule>
  </conditionalFormatting>
  <conditionalFormatting sqref="Z78:AF81">
    <cfRule type="containsText" dxfId="763" priority="389" text="休">
      <formula>NOT(ISERROR(SEARCH("休",Z78)))</formula>
    </cfRule>
    <cfRule type="containsText" dxfId="762" priority="390" text="雨">
      <formula>NOT(ISERROR(SEARCH("雨",Z78)))</formula>
    </cfRule>
  </conditionalFormatting>
  <conditionalFormatting sqref="Z99:AF102">
    <cfRule type="containsText" dxfId="761" priority="388" text="雨">
      <formula>NOT(ISERROR(SEARCH("雨",Z99)))</formula>
    </cfRule>
    <cfRule type="containsText" dxfId="760" priority="387" text="休">
      <formula>NOT(ISERROR(SEARCH("休",Z99)))</formula>
    </cfRule>
  </conditionalFormatting>
  <conditionalFormatting sqref="Z120:AF123">
    <cfRule type="containsText" dxfId="759" priority="386" text="雨">
      <formula>NOT(ISERROR(SEARCH("雨",Z120)))</formula>
    </cfRule>
    <cfRule type="containsText" dxfId="758" priority="385" text="休">
      <formula>NOT(ISERROR(SEARCH("休",Z120)))</formula>
    </cfRule>
  </conditionalFormatting>
  <conditionalFormatting sqref="Z141:AF144">
    <cfRule type="containsText" dxfId="757" priority="383" text="休">
      <formula>NOT(ISERROR(SEARCH("休",Z141)))</formula>
    </cfRule>
    <cfRule type="containsText" dxfId="756" priority="384" text="雨">
      <formula>NOT(ISERROR(SEARCH("雨",Z141)))</formula>
    </cfRule>
  </conditionalFormatting>
  <conditionalFormatting sqref="Z162:AF163">
    <cfRule type="containsText" dxfId="755" priority="381" text="休">
      <formula>NOT(ISERROR(SEARCH("休",Z162)))</formula>
    </cfRule>
  </conditionalFormatting>
  <conditionalFormatting sqref="Z162:AF165">
    <cfRule type="containsText" dxfId="754" priority="382" text="雨">
      <formula>NOT(ISERROR(SEARCH("雨",Z162)))</formula>
    </cfRule>
  </conditionalFormatting>
  <conditionalFormatting sqref="AE11">
    <cfRule type="expression" dxfId="753" priority="314">
      <formula>AND(WEEKDAY(AE9,2)=6,OR(INT((DAY(AE9)-1)/7)+1=2,INT((DAY(AE9)-1)/7)+1=4))</formula>
    </cfRule>
  </conditionalFormatting>
  <conditionalFormatting sqref="AE12 AP12 AE33 AP33 AE54 AP54 AE75 AP75 AE96 AP96 AE117 AP117 AE138 AP138 AE159 AP159">
    <cfRule type="containsText" dxfId="752" priority="285" text="土">
      <formula>NOT(ISERROR(SEARCH("土",AE12)))</formula>
    </cfRule>
  </conditionalFormatting>
  <conditionalFormatting sqref="AE19:AE22">
    <cfRule type="containsText" dxfId="751" priority="271" text="休">
      <formula>NOT(ISERROR(SEARCH("休",AE19)))</formula>
    </cfRule>
    <cfRule type="containsText" dxfId="750" priority="274" text="休">
      <formula>NOT(ISERROR(SEARCH("休",AE19)))</formula>
    </cfRule>
    <cfRule type="containsText" dxfId="749" priority="275" text="休">
      <formula>NOT(ISERROR(SEARCH("休",AE19)))</formula>
    </cfRule>
    <cfRule type="containsText" dxfId="748" priority="272" text="休">
      <formula>NOT(ISERROR(SEARCH("休",AE19)))</formula>
    </cfRule>
  </conditionalFormatting>
  <conditionalFormatting sqref="AE32">
    <cfRule type="expression" dxfId="747" priority="313">
      <formula>AND(WEEKDAY(AE30,2)=6,OR(INT((DAY(AE30)-1)/7)+1=2,INT((DAY(AE30)-1)/7)+1=4))</formula>
    </cfRule>
  </conditionalFormatting>
  <conditionalFormatting sqref="AE40:AE43">
    <cfRule type="containsText" dxfId="746" priority="250" text="休">
      <formula>NOT(ISERROR(SEARCH("休",AE40)))</formula>
    </cfRule>
    <cfRule type="containsText" dxfId="745" priority="246" text="休">
      <formula>NOT(ISERROR(SEARCH("休",AE40)))</formula>
    </cfRule>
    <cfRule type="containsText" dxfId="744" priority="247" text="休">
      <formula>NOT(ISERROR(SEARCH("休",AE40)))</formula>
    </cfRule>
    <cfRule type="containsText" dxfId="743" priority="248" text="休">
      <formula>NOT(ISERROR(SEARCH("休",AE40)))</formula>
    </cfRule>
    <cfRule type="containsText" dxfId="742" priority="249" text="休">
      <formula>NOT(ISERROR(SEARCH("休",AE40)))</formula>
    </cfRule>
  </conditionalFormatting>
  <conditionalFormatting sqref="AE53">
    <cfRule type="expression" dxfId="741" priority="312">
      <formula>AND(WEEKDAY(AE51,2)=6,OR(INT((DAY(AE51)-1)/7)+1=2,INT((DAY(AE51)-1)/7)+1=4))</formula>
    </cfRule>
  </conditionalFormatting>
  <conditionalFormatting sqref="AE61:AE64">
    <cfRule type="containsText" dxfId="740" priority="219" text="休">
      <formula>NOT(ISERROR(SEARCH("休",AE61)))</formula>
    </cfRule>
    <cfRule type="containsText" dxfId="739" priority="220" text="休">
      <formula>NOT(ISERROR(SEARCH("休",AE61)))</formula>
    </cfRule>
    <cfRule type="containsText" dxfId="738" priority="216" text="休">
      <formula>NOT(ISERROR(SEARCH("休",AE61)))</formula>
    </cfRule>
    <cfRule type="containsText" dxfId="737" priority="217" text="休">
      <formula>NOT(ISERROR(SEARCH("休",AE61)))</formula>
    </cfRule>
    <cfRule type="containsText" dxfId="736" priority="218" text="休">
      <formula>NOT(ISERROR(SEARCH("休",AE61)))</formula>
    </cfRule>
  </conditionalFormatting>
  <conditionalFormatting sqref="AE74">
    <cfRule type="expression" dxfId="735" priority="311">
      <formula>AND(WEEKDAY(AE72,2)=6,OR(INT((DAY(AE72)-1)/7)+1=2,INT((DAY(AE72)-1)/7)+1=4))</formula>
    </cfRule>
  </conditionalFormatting>
  <conditionalFormatting sqref="AE82:AE85">
    <cfRule type="containsText" dxfId="734" priority="190" text="休">
      <formula>NOT(ISERROR(SEARCH("休",AE82)))</formula>
    </cfRule>
    <cfRule type="containsText" dxfId="733" priority="189" text="休">
      <formula>NOT(ISERROR(SEARCH("休",AE82)))</formula>
    </cfRule>
    <cfRule type="containsText" dxfId="732" priority="188" text="休">
      <formula>NOT(ISERROR(SEARCH("休",AE82)))</formula>
    </cfRule>
    <cfRule type="containsText" dxfId="731" priority="187" text="休">
      <formula>NOT(ISERROR(SEARCH("休",AE82)))</formula>
    </cfRule>
    <cfRule type="containsText" dxfId="730" priority="186" text="休">
      <formula>NOT(ISERROR(SEARCH("休",AE82)))</formula>
    </cfRule>
  </conditionalFormatting>
  <conditionalFormatting sqref="AE95">
    <cfRule type="expression" dxfId="729" priority="310">
      <formula>AND(WEEKDAY(AE93,2)=6,OR(INT((DAY(AE93)-1)/7)+1=2,INT((DAY(AE93)-1)/7)+1=4))</formula>
    </cfRule>
  </conditionalFormatting>
  <conditionalFormatting sqref="AE103:AE106">
    <cfRule type="containsText" dxfId="728" priority="161" text="休">
      <formula>NOT(ISERROR(SEARCH("休",AE103)))</formula>
    </cfRule>
    <cfRule type="containsText" dxfId="727" priority="162" text="休">
      <formula>NOT(ISERROR(SEARCH("休",AE103)))</formula>
    </cfRule>
    <cfRule type="containsText" dxfId="726" priority="163" text="休">
      <formula>NOT(ISERROR(SEARCH("休",AE103)))</formula>
    </cfRule>
    <cfRule type="containsText" dxfId="725" priority="160" text="休">
      <formula>NOT(ISERROR(SEARCH("休",AE103)))</formula>
    </cfRule>
    <cfRule type="containsText" dxfId="724" priority="164" text="休">
      <formula>NOT(ISERROR(SEARCH("休",AE103)))</formula>
    </cfRule>
  </conditionalFormatting>
  <conditionalFormatting sqref="AE116">
    <cfRule type="expression" dxfId="723" priority="309">
      <formula>AND(WEEKDAY(AE114,2)=6,OR(INT((DAY(AE114)-1)/7)+1=2,INT((DAY(AE114)-1)/7)+1=4))</formula>
    </cfRule>
  </conditionalFormatting>
  <conditionalFormatting sqref="AE124:AE127">
    <cfRule type="containsText" dxfId="722" priority="119" text="休">
      <formula>NOT(ISERROR(SEARCH("休",AE124)))</formula>
    </cfRule>
    <cfRule type="containsText" dxfId="721" priority="115" text="休">
      <formula>NOT(ISERROR(SEARCH("休",AE124)))</formula>
    </cfRule>
    <cfRule type="containsText" dxfId="720" priority="118" text="休">
      <formula>NOT(ISERROR(SEARCH("休",AE124)))</formula>
    </cfRule>
    <cfRule type="containsText" dxfId="719" priority="117" text="休">
      <formula>NOT(ISERROR(SEARCH("休",AE124)))</formula>
    </cfRule>
    <cfRule type="containsText" dxfId="718" priority="116" text="休">
      <formula>NOT(ISERROR(SEARCH("休",AE124)))</formula>
    </cfRule>
  </conditionalFormatting>
  <conditionalFormatting sqref="AE137">
    <cfRule type="expression" dxfId="717" priority="308">
      <formula>AND(WEEKDAY(AE135,2)=6,OR(INT((DAY(AE135)-1)/7)+1=2,INT((DAY(AE135)-1)/7)+1=4))</formula>
    </cfRule>
  </conditionalFormatting>
  <conditionalFormatting sqref="AE145:AE148">
    <cfRule type="containsText" dxfId="716" priority="100" text="休">
      <formula>NOT(ISERROR(SEARCH("休",AE145)))</formula>
    </cfRule>
    <cfRule type="containsText" dxfId="715" priority="101" text="休">
      <formula>NOT(ISERROR(SEARCH("休",AE145)))</formula>
    </cfRule>
    <cfRule type="containsText" dxfId="714" priority="102" text="休">
      <formula>NOT(ISERROR(SEARCH("休",AE145)))</formula>
    </cfRule>
    <cfRule type="containsText" dxfId="713" priority="103" text="休">
      <formula>NOT(ISERROR(SEARCH("休",AE145)))</formula>
    </cfRule>
    <cfRule type="containsText" dxfId="712" priority="104" text="休">
      <formula>NOT(ISERROR(SEARCH("休",AE145)))</formula>
    </cfRule>
  </conditionalFormatting>
  <conditionalFormatting sqref="AE158">
    <cfRule type="expression" dxfId="711" priority="307">
      <formula>AND(WEEKDAY(AE156,2)=6,OR(INT((DAY(AE156)-1)/7)+1=2,INT((DAY(AE156)-1)/7)+1=4))</formula>
    </cfRule>
  </conditionalFormatting>
  <conditionalFormatting sqref="AE166:AE169">
    <cfRule type="containsText" dxfId="710" priority="71" text="休">
      <formula>NOT(ISERROR(SEARCH("休",AE166)))</formula>
    </cfRule>
    <cfRule type="containsText" dxfId="709" priority="70" text="休">
      <formula>NOT(ISERROR(SEARCH("休",AE166)))</formula>
    </cfRule>
    <cfRule type="containsText" dxfId="708" priority="72" text="休">
      <formula>NOT(ISERROR(SEARCH("休",AE166)))</formula>
    </cfRule>
    <cfRule type="containsText" dxfId="707" priority="73" text="休">
      <formula>NOT(ISERROR(SEARCH("休",AE166)))</formula>
    </cfRule>
    <cfRule type="containsText" dxfId="706" priority="74" text="休">
      <formula>NOT(ISERROR(SEARCH("休",AE166)))</formula>
    </cfRule>
  </conditionalFormatting>
  <conditionalFormatting sqref="AE19:AF22 AE27:AF27">
    <cfRule type="containsText" dxfId="705" priority="273" text="休">
      <formula>NOT(ISERROR(SEARCH("休",AE19)))</formula>
    </cfRule>
  </conditionalFormatting>
  <conditionalFormatting sqref="AF11">
    <cfRule type="expression" dxfId="704" priority="34">
      <formula>AND(WEEKDAY(AF9,2)=7,OR(INT((DAY(AF9)-1)/7)+1=2,INT((DAY(AF9)-1)/7)+1=4))</formula>
    </cfRule>
  </conditionalFormatting>
  <conditionalFormatting sqref="AF12 AQ12 AF33">
    <cfRule type="containsText" dxfId="703" priority="281" text="日">
      <formula>NOT(ISERROR(SEARCH("日",AF12)))</formula>
    </cfRule>
  </conditionalFormatting>
  <conditionalFormatting sqref="AF32">
    <cfRule type="expression" dxfId="702" priority="33">
      <formula>AND(WEEKDAY(AF30,2)=7,OR(INT((DAY(AF30)-1)/7)+1=2,INT((DAY(AF30)-1)/7)+1=4))</formula>
    </cfRule>
  </conditionalFormatting>
  <conditionalFormatting sqref="AF53">
    <cfRule type="expression" dxfId="701" priority="32">
      <formula>AND(WEEKDAY(AF51,2)=7,OR(INT((DAY(AF51)-1)/7)+1=2,INT((DAY(AF51)-1)/7)+1=4))</formula>
    </cfRule>
  </conditionalFormatting>
  <conditionalFormatting sqref="AF54 AQ54 AF75 AQ75 AF96 AQ96 AF117 AQ117 AF138 AQ138 AF159 AQ159">
    <cfRule type="containsText" dxfId="700" priority="284" text="日">
      <formula>NOT(ISERROR(SEARCH("日",AF54)))</formula>
    </cfRule>
  </conditionalFormatting>
  <conditionalFormatting sqref="AF74">
    <cfRule type="expression" dxfId="699" priority="31">
      <formula>AND(WEEKDAY(AF72,2)=7,OR(INT((DAY(AF72)-1)/7)+1=2,INT((DAY(AF72)-1)/7)+1=4))</formula>
    </cfRule>
  </conditionalFormatting>
  <conditionalFormatting sqref="AF95">
    <cfRule type="expression" dxfId="698" priority="30">
      <formula>AND(WEEKDAY(AF93,2)=7,OR(INT((DAY(AF93)-1)/7)+1=2,INT((DAY(AF93)-1)/7)+1=4))</formula>
    </cfRule>
  </conditionalFormatting>
  <conditionalFormatting sqref="AF116">
    <cfRule type="expression" dxfId="697" priority="29">
      <formula>AND(WEEKDAY(AF114,2)=7,OR(INT((DAY(AF114)-1)/7)+1=2,INT((DAY(AF114)-1)/7)+1=4))</formula>
    </cfRule>
  </conditionalFormatting>
  <conditionalFormatting sqref="AF137">
    <cfRule type="expression" dxfId="696" priority="28">
      <formula>AND(WEEKDAY(AF135,2)=7,OR(INT((DAY(AF135)-1)/7)+1=2,INT((DAY(AF135)-1)/7)+1=4))</formula>
    </cfRule>
  </conditionalFormatting>
  <conditionalFormatting sqref="AF158">
    <cfRule type="expression" dxfId="695" priority="27">
      <formula>AND(WEEKDAY(AF156,2)=7,OR(INT((DAY(AF156)-1)/7)+1=2,INT((DAY(AF156)-1)/7)+1=4))</formula>
    </cfRule>
  </conditionalFormatting>
  <conditionalFormatting sqref="AK15:AQ18">
    <cfRule type="containsText" dxfId="694" priority="379" text="休">
      <formula>NOT(ISERROR(SEARCH("休",AK15)))</formula>
    </cfRule>
    <cfRule type="containsText" dxfId="693" priority="380" text="雨">
      <formula>NOT(ISERROR(SEARCH("雨",AK15)))</formula>
    </cfRule>
  </conditionalFormatting>
  <conditionalFormatting sqref="AK36:AQ39">
    <cfRule type="containsText" dxfId="692" priority="378" text="雨">
      <formula>NOT(ISERROR(SEARCH("雨",AK36)))</formula>
    </cfRule>
    <cfRule type="containsText" dxfId="691" priority="377" text="休">
      <formula>NOT(ISERROR(SEARCH("休",AK36)))</formula>
    </cfRule>
  </conditionalFormatting>
  <conditionalFormatting sqref="AK57:AQ60">
    <cfRule type="containsText" dxfId="690" priority="376" text="雨">
      <formula>NOT(ISERROR(SEARCH("雨",AK57)))</formula>
    </cfRule>
    <cfRule type="containsText" dxfId="689" priority="375" text="休">
      <formula>NOT(ISERROR(SEARCH("休",AK57)))</formula>
    </cfRule>
  </conditionalFormatting>
  <conditionalFormatting sqref="AK78:AQ81">
    <cfRule type="containsText" dxfId="688" priority="374" text="雨">
      <formula>NOT(ISERROR(SEARCH("雨",AK78)))</formula>
    </cfRule>
    <cfRule type="containsText" dxfId="687" priority="373" text="休">
      <formula>NOT(ISERROR(SEARCH("休",AK78)))</formula>
    </cfRule>
  </conditionalFormatting>
  <conditionalFormatting sqref="AK99:AQ102">
    <cfRule type="containsText" dxfId="686" priority="371" text="休">
      <formula>NOT(ISERROR(SEARCH("休",AK99)))</formula>
    </cfRule>
    <cfRule type="containsText" dxfId="685" priority="372" text="雨">
      <formula>NOT(ISERROR(SEARCH("雨",AK99)))</formula>
    </cfRule>
  </conditionalFormatting>
  <conditionalFormatting sqref="AK120:AQ123">
    <cfRule type="containsText" dxfId="684" priority="370" text="雨">
      <formula>NOT(ISERROR(SEARCH("雨",AK120)))</formula>
    </cfRule>
    <cfRule type="containsText" dxfId="683" priority="369" text="休">
      <formula>NOT(ISERROR(SEARCH("休",AK120)))</formula>
    </cfRule>
  </conditionalFormatting>
  <conditionalFormatting sqref="AK141:AQ144">
    <cfRule type="containsText" dxfId="682" priority="368" text="雨">
      <formula>NOT(ISERROR(SEARCH("雨",AK141)))</formula>
    </cfRule>
    <cfRule type="containsText" dxfId="681" priority="367" text="休">
      <formula>NOT(ISERROR(SEARCH("休",AK141)))</formula>
    </cfRule>
  </conditionalFormatting>
  <conditionalFormatting sqref="AK162:AQ165">
    <cfRule type="containsText" dxfId="680" priority="366" text="雨">
      <formula>NOT(ISERROR(SEARCH("雨",AK162)))</formula>
    </cfRule>
    <cfRule type="containsText" dxfId="679" priority="365" text="休">
      <formula>NOT(ISERROR(SEARCH("休",AK162)))</formula>
    </cfRule>
  </conditionalFormatting>
  <conditionalFormatting sqref="AP11">
    <cfRule type="expression" dxfId="678" priority="306">
      <formula>AND(WEEKDAY(AP9,2)=6,OR(INT((DAY(AP9)-1)/7)+1=2,INT((DAY(AP9)-1)/7)+1=4))</formula>
    </cfRule>
  </conditionalFormatting>
  <conditionalFormatting sqref="AP19:AP22">
    <cfRule type="containsText" dxfId="677" priority="267" text="休">
      <formula>NOT(ISERROR(SEARCH("休",AP19)))</formula>
    </cfRule>
    <cfRule type="containsText" dxfId="676" priority="268" text="休">
      <formula>NOT(ISERROR(SEARCH("休",AP19)))</formula>
    </cfRule>
    <cfRule type="containsText" dxfId="675" priority="269" text="休">
      <formula>NOT(ISERROR(SEARCH("休",AP19)))</formula>
    </cfRule>
    <cfRule type="containsText" dxfId="674" priority="270" text="休">
      <formula>NOT(ISERROR(SEARCH("休",AP19)))</formula>
    </cfRule>
    <cfRule type="containsText" dxfId="673" priority="266" text="休">
      <formula>NOT(ISERROR(SEARCH("休",AP19)))</formula>
    </cfRule>
  </conditionalFormatting>
  <conditionalFormatting sqref="AP32">
    <cfRule type="expression" dxfId="672" priority="305">
      <formula>AND(WEEKDAY(AP30,2)=6,OR(INT((DAY(AP30)-1)/7)+1=2,INT((DAY(AP30)-1)/7)+1=4))</formula>
    </cfRule>
  </conditionalFormatting>
  <conditionalFormatting sqref="AP40:AP43">
    <cfRule type="containsText" dxfId="671" priority="243" text="休">
      <formula>NOT(ISERROR(SEARCH("休",AP40)))</formula>
    </cfRule>
    <cfRule type="containsText" dxfId="670" priority="244" text="休">
      <formula>NOT(ISERROR(SEARCH("休",AP40)))</formula>
    </cfRule>
    <cfRule type="containsText" dxfId="669" priority="245" text="休">
      <formula>NOT(ISERROR(SEARCH("休",AP40)))</formula>
    </cfRule>
    <cfRule type="containsText" dxfId="668" priority="241" text="休">
      <formula>NOT(ISERROR(SEARCH("休",AP40)))</formula>
    </cfRule>
    <cfRule type="containsText" dxfId="667" priority="242" text="休">
      <formula>NOT(ISERROR(SEARCH("休",AP40)))</formula>
    </cfRule>
  </conditionalFormatting>
  <conditionalFormatting sqref="AP53">
    <cfRule type="expression" dxfId="666" priority="304">
      <formula>AND(WEEKDAY(AP51,2)=6,OR(INT((DAY(AP51)-1)/7)+1=2,INT((DAY(AP51)-1)/7)+1=4))</formula>
    </cfRule>
  </conditionalFormatting>
  <conditionalFormatting sqref="AP61:AP64">
    <cfRule type="containsText" dxfId="665" priority="213" text="休">
      <formula>NOT(ISERROR(SEARCH("休",AP61)))</formula>
    </cfRule>
    <cfRule type="containsText" dxfId="664" priority="212" text="休">
      <formula>NOT(ISERROR(SEARCH("休",AP61)))</formula>
    </cfRule>
    <cfRule type="containsText" dxfId="663" priority="211" text="休">
      <formula>NOT(ISERROR(SEARCH("休",AP61)))</formula>
    </cfRule>
    <cfRule type="containsText" dxfId="662" priority="214" text="休">
      <formula>NOT(ISERROR(SEARCH("休",AP61)))</formula>
    </cfRule>
    <cfRule type="containsText" dxfId="661" priority="215" text="休">
      <formula>NOT(ISERROR(SEARCH("休",AP61)))</formula>
    </cfRule>
  </conditionalFormatting>
  <conditionalFormatting sqref="AP74">
    <cfRule type="expression" dxfId="660" priority="303">
      <formula>AND(WEEKDAY(AP72,2)=6,OR(INT((DAY(AP72)-1)/7)+1=2,INT((DAY(AP72)-1)/7)+1=4))</formula>
    </cfRule>
  </conditionalFormatting>
  <conditionalFormatting sqref="AP82:AP85 AR82:AR85 AT82:AT85 AV82:AV85 AX82:AX85 AZ82:AZ85 BB82:BB85">
    <cfRule type="containsText" dxfId="659" priority="182" text="休">
      <formula>NOT(ISERROR(SEARCH("休",AP82)))</formula>
    </cfRule>
    <cfRule type="containsText" dxfId="658" priority="184" text="休">
      <formula>NOT(ISERROR(SEARCH("休",AP82)))</formula>
    </cfRule>
    <cfRule type="containsText" dxfId="657" priority="181" text="休">
      <formula>NOT(ISERROR(SEARCH("休",AP82)))</formula>
    </cfRule>
    <cfRule type="containsText" dxfId="656" priority="183" text="休">
      <formula>NOT(ISERROR(SEARCH("休",AP82)))</formula>
    </cfRule>
    <cfRule type="containsText" dxfId="655" priority="185" text="休">
      <formula>NOT(ISERROR(SEARCH("休",AP82)))</formula>
    </cfRule>
  </conditionalFormatting>
  <conditionalFormatting sqref="AP95">
    <cfRule type="expression" dxfId="654" priority="302">
      <formula>AND(WEEKDAY(AP93,2)=6,OR(INT((DAY(AP93)-1)/7)+1=2,INT((DAY(AP93)-1)/7)+1=4))</formula>
    </cfRule>
  </conditionalFormatting>
  <conditionalFormatting sqref="AP103:AP106">
    <cfRule type="containsText" dxfId="653" priority="157" text="休">
      <formula>NOT(ISERROR(SEARCH("休",AP103)))</formula>
    </cfRule>
    <cfRule type="containsText" dxfId="652" priority="158" text="休">
      <formula>NOT(ISERROR(SEARCH("休",AP103)))</formula>
    </cfRule>
    <cfRule type="containsText" dxfId="651" priority="159" text="休">
      <formula>NOT(ISERROR(SEARCH("休",AP103)))</formula>
    </cfRule>
    <cfRule type="containsText" dxfId="650" priority="155" text="休">
      <formula>NOT(ISERROR(SEARCH("休",AP103)))</formula>
    </cfRule>
    <cfRule type="containsText" dxfId="649" priority="156" text="休">
      <formula>NOT(ISERROR(SEARCH("休",AP103)))</formula>
    </cfRule>
  </conditionalFormatting>
  <conditionalFormatting sqref="AP116">
    <cfRule type="expression" dxfId="648" priority="301">
      <formula>AND(WEEKDAY(AP114,2)=6,OR(INT((DAY(AP114)-1)/7)+1=2,INT((DAY(AP114)-1)/7)+1=4))</formula>
    </cfRule>
  </conditionalFormatting>
  <conditionalFormatting sqref="AP124:AP127">
    <cfRule type="containsText" dxfId="647" priority="134" text="休">
      <formula>NOT(ISERROR(SEARCH("休",AP124)))</formula>
    </cfRule>
    <cfRule type="containsText" dxfId="646" priority="133" text="休">
      <formula>NOT(ISERROR(SEARCH("休",AP124)))</formula>
    </cfRule>
    <cfRule type="containsText" dxfId="645" priority="132" text="休">
      <formula>NOT(ISERROR(SEARCH("休",AP124)))</formula>
    </cfRule>
    <cfRule type="containsText" dxfId="644" priority="130" text="休">
      <formula>NOT(ISERROR(SEARCH("休",AP124)))</formula>
    </cfRule>
    <cfRule type="containsText" dxfId="643" priority="131" text="休">
      <formula>NOT(ISERROR(SEARCH("休",AP124)))</formula>
    </cfRule>
  </conditionalFormatting>
  <conditionalFormatting sqref="AP137">
    <cfRule type="expression" dxfId="642" priority="300">
      <formula>AND(WEEKDAY(AP135,2)=6,OR(INT((DAY(AP135)-1)/7)+1=2,INT((DAY(AP135)-1)/7)+1=4))</formula>
    </cfRule>
  </conditionalFormatting>
  <conditionalFormatting sqref="AP145:AP148">
    <cfRule type="containsText" dxfId="641" priority="99" text="休">
      <formula>NOT(ISERROR(SEARCH("休",AP145)))</formula>
    </cfRule>
    <cfRule type="containsText" dxfId="640" priority="98" text="休">
      <formula>NOT(ISERROR(SEARCH("休",AP145)))</formula>
    </cfRule>
    <cfRule type="containsText" dxfId="639" priority="97" text="休">
      <formula>NOT(ISERROR(SEARCH("休",AP145)))</formula>
    </cfRule>
    <cfRule type="containsText" dxfId="638" priority="95" text="休">
      <formula>NOT(ISERROR(SEARCH("休",AP145)))</formula>
    </cfRule>
    <cfRule type="containsText" dxfId="637" priority="96" text="休">
      <formula>NOT(ISERROR(SEARCH("休",AP145)))</formula>
    </cfRule>
  </conditionalFormatting>
  <conditionalFormatting sqref="AP158">
    <cfRule type="expression" dxfId="636" priority="299">
      <formula>AND(WEEKDAY(AP156,2)=6,OR(INT((DAY(AP156)-1)/7)+1=2,INT((DAY(AP156)-1)/7)+1=4))</formula>
    </cfRule>
  </conditionalFormatting>
  <conditionalFormatting sqref="AP166:AP169">
    <cfRule type="containsText" dxfId="635" priority="69" text="休">
      <formula>NOT(ISERROR(SEARCH("休",AP166)))</formula>
    </cfRule>
    <cfRule type="containsText" dxfId="634" priority="67" text="休">
      <formula>NOT(ISERROR(SEARCH("休",AP166)))</formula>
    </cfRule>
    <cfRule type="containsText" dxfId="633" priority="66" text="休">
      <formula>NOT(ISERROR(SEARCH("休",AP166)))</formula>
    </cfRule>
    <cfRule type="containsText" dxfId="632" priority="65" text="休">
      <formula>NOT(ISERROR(SEARCH("休",AP166)))</formula>
    </cfRule>
    <cfRule type="containsText" dxfId="631" priority="68" text="休">
      <formula>NOT(ISERROR(SEARCH("休",AP166)))</formula>
    </cfRule>
  </conditionalFormatting>
  <conditionalFormatting sqref="AQ11">
    <cfRule type="expression" dxfId="630" priority="26">
      <formula>AND(WEEKDAY(AQ9,2)=7,OR(INT((DAY(AQ9)-1)/7)+1=2,INT((DAY(AQ9)-1)/7)+1=4))</formula>
    </cfRule>
  </conditionalFormatting>
  <conditionalFormatting sqref="AQ32">
    <cfRule type="expression" dxfId="629" priority="25">
      <formula>AND(WEEKDAY(AQ30,2)=7,OR(INT((DAY(AQ30)-1)/7)+1=2,INT((DAY(AQ30)-1)/7)+1=4))</formula>
    </cfRule>
  </conditionalFormatting>
  <conditionalFormatting sqref="AQ33">
    <cfRule type="containsText" dxfId="628" priority="280" text="日">
      <formula>NOT(ISERROR(SEARCH("日",AQ33)))</formula>
    </cfRule>
  </conditionalFormatting>
  <conditionalFormatting sqref="AQ53">
    <cfRule type="expression" dxfId="627" priority="24">
      <formula>AND(WEEKDAY(AQ51,2)=7,OR(INT((DAY(AQ51)-1)/7)+1=2,INT((DAY(AQ51)-1)/7)+1=4))</formula>
    </cfRule>
  </conditionalFormatting>
  <conditionalFormatting sqref="AQ74">
    <cfRule type="expression" dxfId="626" priority="23">
      <formula>AND(WEEKDAY(AQ72,2)=7,OR(INT((DAY(AQ72)-1)/7)+1=2,INT((DAY(AQ72)-1)/7)+1=4))</formula>
    </cfRule>
  </conditionalFormatting>
  <conditionalFormatting sqref="AQ95">
    <cfRule type="expression" dxfId="625" priority="22">
      <formula>AND(WEEKDAY(AQ93,2)=7,OR(INT((DAY(AQ93)-1)/7)+1=2,INT((DAY(AQ93)-1)/7)+1=4))</formula>
    </cfRule>
  </conditionalFormatting>
  <conditionalFormatting sqref="AQ116">
    <cfRule type="expression" dxfId="624" priority="21">
      <formula>AND(WEEKDAY(AQ114,2)=7,OR(INT((DAY(AQ114)-1)/7)+1=2,INT((DAY(AQ114)-1)/7)+1=4))</formula>
    </cfRule>
  </conditionalFormatting>
  <conditionalFormatting sqref="AQ137">
    <cfRule type="expression" dxfId="623" priority="20">
      <formula>AND(WEEKDAY(AQ135,2)=7,OR(INT((DAY(AQ135)-1)/7)+1=2,INT((DAY(AQ135)-1)/7)+1=4))</formula>
    </cfRule>
  </conditionalFormatting>
  <conditionalFormatting sqref="AQ158">
    <cfRule type="expression" dxfId="622" priority="19">
      <formula>AND(WEEKDAY(AQ156,2)=7,OR(INT((DAY(AQ156)-1)/7)+1=2,INT((DAY(AQ156)-1)/7)+1=4))</formula>
    </cfRule>
  </conditionalFormatting>
  <conditionalFormatting sqref="AW15:BC18">
    <cfRule type="containsText" dxfId="621" priority="364" text="雨">
      <formula>NOT(ISERROR(SEARCH("雨",AW15)))</formula>
    </cfRule>
    <cfRule type="containsText" dxfId="620" priority="363" text="休">
      <formula>NOT(ISERROR(SEARCH("休",AW15)))</formula>
    </cfRule>
  </conditionalFormatting>
  <conditionalFormatting sqref="AW36:BC39">
    <cfRule type="containsText" dxfId="619" priority="361" text="休">
      <formula>NOT(ISERROR(SEARCH("休",AW36)))</formula>
    </cfRule>
    <cfRule type="containsText" dxfId="618" priority="362" text="雨">
      <formula>NOT(ISERROR(SEARCH("雨",AW36)))</formula>
    </cfRule>
  </conditionalFormatting>
  <conditionalFormatting sqref="AW57:BC60">
    <cfRule type="containsText" dxfId="617" priority="360" text="雨">
      <formula>NOT(ISERROR(SEARCH("雨",AW57)))</formula>
    </cfRule>
    <cfRule type="containsText" dxfId="616" priority="359" text="休">
      <formula>NOT(ISERROR(SEARCH("休",AW57)))</formula>
    </cfRule>
  </conditionalFormatting>
  <conditionalFormatting sqref="AW78:BC81">
    <cfRule type="containsText" dxfId="615" priority="358" text="雨">
      <formula>NOT(ISERROR(SEARCH("雨",AW78)))</formula>
    </cfRule>
    <cfRule type="containsText" dxfId="614" priority="357" text="休">
      <formula>NOT(ISERROR(SEARCH("休",AW78)))</formula>
    </cfRule>
  </conditionalFormatting>
  <conditionalFormatting sqref="AW99:BC102">
    <cfRule type="containsText" dxfId="613" priority="355" text="休">
      <formula>NOT(ISERROR(SEARCH("休",AW99)))</formula>
    </cfRule>
    <cfRule type="containsText" dxfId="612" priority="356" text="雨">
      <formula>NOT(ISERROR(SEARCH("雨",AW99)))</formula>
    </cfRule>
  </conditionalFormatting>
  <conditionalFormatting sqref="AW120:BC123">
    <cfRule type="containsText" dxfId="611" priority="354" text="雨">
      <formula>NOT(ISERROR(SEARCH("雨",AW120)))</formula>
    </cfRule>
    <cfRule type="containsText" dxfId="610" priority="353" text="休">
      <formula>NOT(ISERROR(SEARCH("休",AW120)))</formula>
    </cfRule>
  </conditionalFormatting>
  <conditionalFormatting sqref="AW141:BC144">
    <cfRule type="containsText" dxfId="609" priority="352" text="雨">
      <formula>NOT(ISERROR(SEARCH("雨",AW141)))</formula>
    </cfRule>
    <cfRule type="containsText" dxfId="608" priority="351" text="休">
      <formula>NOT(ISERROR(SEARCH("休",AW141)))</formula>
    </cfRule>
  </conditionalFormatting>
  <conditionalFormatting sqref="AW162:BC165">
    <cfRule type="containsText" dxfId="607" priority="350" text="雨">
      <formula>NOT(ISERROR(SEARCH("雨",AW162)))</formula>
    </cfRule>
    <cfRule type="containsText" dxfId="606" priority="349" text="休">
      <formula>NOT(ISERROR(SEARCH("休",AW162)))</formula>
    </cfRule>
  </conditionalFormatting>
  <conditionalFormatting sqref="BB11">
    <cfRule type="expression" dxfId="605" priority="298">
      <formula>AND(WEEKDAY(BB9,2)=6,OR(INT((DAY(BB9)-1)/7)+1=2,INT((DAY(BB9)-1)/7)+1=4))</formula>
    </cfRule>
  </conditionalFormatting>
  <conditionalFormatting sqref="BB12 BM12 BB33 BM33 BB54 BM54 BB75 BM75 BB96 BM96 BB117 BM117 BB138 BM138 BB159 BM159">
    <cfRule type="containsText" dxfId="604" priority="283" text="土">
      <formula>NOT(ISERROR(SEARCH("土",BB12)))</formula>
    </cfRule>
  </conditionalFormatting>
  <conditionalFormatting sqref="BB19:BB22">
    <cfRule type="containsText" dxfId="603" priority="262" text="休">
      <formula>NOT(ISERROR(SEARCH("休",BB19)))</formula>
    </cfRule>
    <cfRule type="containsText" dxfId="602" priority="265" text="休">
      <formula>NOT(ISERROR(SEARCH("休",BB19)))</formula>
    </cfRule>
    <cfRule type="containsText" dxfId="601" priority="264" text="休">
      <formula>NOT(ISERROR(SEARCH("休",BB19)))</formula>
    </cfRule>
    <cfRule type="containsText" dxfId="600" priority="263" text="休">
      <formula>NOT(ISERROR(SEARCH("休",BB19)))</formula>
    </cfRule>
    <cfRule type="containsText" dxfId="599" priority="261" text="休">
      <formula>NOT(ISERROR(SEARCH("休",BB19)))</formula>
    </cfRule>
  </conditionalFormatting>
  <conditionalFormatting sqref="BB32">
    <cfRule type="expression" dxfId="598" priority="297">
      <formula>AND(WEEKDAY(BB30,2)=6,OR(INT((DAY(BB30)-1)/7)+1=2,INT((DAY(BB30)-1)/7)+1=4))</formula>
    </cfRule>
  </conditionalFormatting>
  <conditionalFormatting sqref="BB40:BB43">
    <cfRule type="containsText" dxfId="597" priority="240" text="休">
      <formula>NOT(ISERROR(SEARCH("休",BB40)))</formula>
    </cfRule>
    <cfRule type="containsText" dxfId="596" priority="239" text="休">
      <formula>NOT(ISERROR(SEARCH("休",BB40)))</formula>
    </cfRule>
    <cfRule type="containsText" dxfId="595" priority="238" text="休">
      <formula>NOT(ISERROR(SEARCH("休",BB40)))</formula>
    </cfRule>
    <cfRule type="containsText" dxfId="594" priority="237" text="休">
      <formula>NOT(ISERROR(SEARCH("休",BB40)))</formula>
    </cfRule>
    <cfRule type="containsText" dxfId="593" priority="236" text="休">
      <formula>NOT(ISERROR(SEARCH("休",BB40)))</formula>
    </cfRule>
  </conditionalFormatting>
  <conditionalFormatting sqref="BB53">
    <cfRule type="expression" dxfId="592" priority="296">
      <formula>AND(WEEKDAY(BB51,2)=6,OR(INT((DAY(BB51)-1)/7)+1=2,INT((DAY(BB51)-1)/7)+1=4))</formula>
    </cfRule>
  </conditionalFormatting>
  <conditionalFormatting sqref="BB61:BB64">
    <cfRule type="containsText" dxfId="591" priority="210" text="休">
      <formula>NOT(ISERROR(SEARCH("休",BB61)))</formula>
    </cfRule>
    <cfRule type="containsText" dxfId="590" priority="209" text="休">
      <formula>NOT(ISERROR(SEARCH("休",BB61)))</formula>
    </cfRule>
    <cfRule type="containsText" dxfId="589" priority="208" text="休">
      <formula>NOT(ISERROR(SEARCH("休",BB61)))</formula>
    </cfRule>
    <cfRule type="containsText" dxfId="588" priority="207" text="休">
      <formula>NOT(ISERROR(SEARCH("休",BB61)))</formula>
    </cfRule>
    <cfRule type="containsText" dxfId="587" priority="206" text="休">
      <formula>NOT(ISERROR(SEARCH("休",BB61)))</formula>
    </cfRule>
  </conditionalFormatting>
  <conditionalFormatting sqref="BB74">
    <cfRule type="expression" dxfId="586" priority="295">
      <formula>AND(WEEKDAY(BB72,2)=6,OR(INT((DAY(BB72)-1)/7)+1=2,INT((DAY(BB72)-1)/7)+1=4))</formula>
    </cfRule>
  </conditionalFormatting>
  <conditionalFormatting sqref="BB95">
    <cfRule type="expression" dxfId="585" priority="294">
      <formula>AND(WEEKDAY(BB93,2)=6,OR(INT((DAY(BB93)-1)/7)+1=2,INT((DAY(BB93)-1)/7)+1=4))</formula>
    </cfRule>
  </conditionalFormatting>
  <conditionalFormatting sqref="BB103:BB106">
    <cfRule type="containsText" dxfId="584" priority="153" text="休">
      <formula>NOT(ISERROR(SEARCH("休",BB103)))</formula>
    </cfRule>
    <cfRule type="containsText" dxfId="583" priority="151" text="休">
      <formula>NOT(ISERROR(SEARCH("休",BB103)))</formula>
    </cfRule>
    <cfRule type="containsText" dxfId="582" priority="150" text="休">
      <formula>NOT(ISERROR(SEARCH("休",BB103)))</formula>
    </cfRule>
    <cfRule type="containsText" dxfId="581" priority="154" text="休">
      <formula>NOT(ISERROR(SEARCH("休",BB103)))</formula>
    </cfRule>
  </conditionalFormatting>
  <conditionalFormatting sqref="BB116">
    <cfRule type="expression" dxfId="580" priority="293">
      <formula>AND(WEEKDAY(BB114,2)=6,OR(INT((DAY(BB114)-1)/7)+1=2,INT((DAY(BB114)-1)/7)+1=4))</formula>
    </cfRule>
  </conditionalFormatting>
  <conditionalFormatting sqref="BB124:BB127">
    <cfRule type="containsText" dxfId="579" priority="136" text="休">
      <formula>NOT(ISERROR(SEARCH("休",BB124)))</formula>
    </cfRule>
    <cfRule type="containsText" dxfId="578" priority="135" text="休">
      <formula>NOT(ISERROR(SEARCH("休",BB124)))</formula>
    </cfRule>
    <cfRule type="containsText" dxfId="577" priority="138" text="休">
      <formula>NOT(ISERROR(SEARCH("休",BB124)))</formula>
    </cfRule>
    <cfRule type="containsText" dxfId="576" priority="139" text="休">
      <formula>NOT(ISERROR(SEARCH("休",BB124)))</formula>
    </cfRule>
  </conditionalFormatting>
  <conditionalFormatting sqref="BB137">
    <cfRule type="expression" dxfId="575" priority="292">
      <formula>AND(WEEKDAY(BB135,2)=6,OR(INT((DAY(BB135)-1)/7)+1=2,INT((DAY(BB135)-1)/7)+1=4))</formula>
    </cfRule>
  </conditionalFormatting>
  <conditionalFormatting sqref="BB145:BB148">
    <cfRule type="containsText" dxfId="574" priority="91" text="休">
      <formula>NOT(ISERROR(SEARCH("休",BB145)))</formula>
    </cfRule>
    <cfRule type="containsText" dxfId="573" priority="93" text="休">
      <formula>NOT(ISERROR(SEARCH("休",BB145)))</formula>
    </cfRule>
    <cfRule type="containsText" dxfId="572" priority="94" text="休">
      <formula>NOT(ISERROR(SEARCH("休",BB145)))</formula>
    </cfRule>
    <cfRule type="containsText" dxfId="571" priority="90" text="休">
      <formula>NOT(ISERROR(SEARCH("休",BB145)))</formula>
    </cfRule>
  </conditionalFormatting>
  <conditionalFormatting sqref="BB158">
    <cfRule type="expression" dxfId="570" priority="291">
      <formula>AND(WEEKDAY(BB156,2)=6,OR(INT((DAY(BB156)-1)/7)+1=2,INT((DAY(BB156)-1)/7)+1=4))</formula>
    </cfRule>
  </conditionalFormatting>
  <conditionalFormatting sqref="BB166:BB169">
    <cfRule type="containsText" dxfId="569" priority="64" text="休">
      <formula>NOT(ISERROR(SEARCH("休",BB166)))</formula>
    </cfRule>
    <cfRule type="containsText" dxfId="568" priority="63" text="休">
      <formula>NOT(ISERROR(SEARCH("休",BB166)))</formula>
    </cfRule>
    <cfRule type="containsText" dxfId="567" priority="61" text="休">
      <formula>NOT(ISERROR(SEARCH("休",BB166)))</formula>
    </cfRule>
    <cfRule type="containsText" dxfId="566" priority="60" text="休">
      <formula>NOT(ISERROR(SEARCH("休",BB166)))</formula>
    </cfRule>
  </conditionalFormatting>
  <conditionalFormatting sqref="BB90:BC90">
    <cfRule type="containsText" dxfId="565" priority="180" text="休">
      <formula>NOT(ISERROR(SEARCH("休",BB90)))</formula>
    </cfRule>
  </conditionalFormatting>
  <conditionalFormatting sqref="BB103:BC106 BB111:BC111">
    <cfRule type="containsText" dxfId="564" priority="152" text="休">
      <formula>NOT(ISERROR(SEARCH("休",BB103)))</formula>
    </cfRule>
  </conditionalFormatting>
  <conditionalFormatting sqref="BB124:BC127 BB132:BC132">
    <cfRule type="containsText" dxfId="563" priority="137" text="休">
      <formula>NOT(ISERROR(SEARCH("休",BB124)))</formula>
    </cfRule>
  </conditionalFormatting>
  <conditionalFormatting sqref="BB145:BC148 BB153:BC153">
    <cfRule type="containsText" dxfId="562" priority="92" text="休">
      <formula>NOT(ISERROR(SEARCH("休",BB145)))</formula>
    </cfRule>
  </conditionalFormatting>
  <conditionalFormatting sqref="BB166:BC169">
    <cfRule type="containsText" dxfId="561" priority="62" text="休">
      <formula>NOT(ISERROR(SEARCH("休",BB166)))</formula>
    </cfRule>
  </conditionalFormatting>
  <conditionalFormatting sqref="BC11">
    <cfRule type="expression" dxfId="560" priority="18">
      <formula>AND(WEEKDAY(BC9,2)=7,OR(INT((DAY(BC9)-1)/7)+1=2,INT((DAY(BC9)-1)/7)+1=4))</formula>
    </cfRule>
  </conditionalFormatting>
  <conditionalFormatting sqref="BC12 BN12 BC33 BN33 BC54 BN54 BC75 BN75 BC96 BN96 BC117 BN117 BC138 BN138 BC159 BN159">
    <cfRule type="containsText" dxfId="559" priority="282" text="日">
      <formula>NOT(ISERROR(SEARCH("日",BC12)))</formula>
    </cfRule>
  </conditionalFormatting>
  <conditionalFormatting sqref="BC32">
    <cfRule type="expression" dxfId="558" priority="17">
      <formula>AND(WEEKDAY(BC30,2)=7,OR(INT((DAY(BC30)-1)/7)+1=2,INT((DAY(BC30)-1)/7)+1=4))</formula>
    </cfRule>
  </conditionalFormatting>
  <conditionalFormatting sqref="BC53">
    <cfRule type="expression" dxfId="557" priority="16">
      <formula>AND(WEEKDAY(BC51,2)=7,OR(INT((DAY(BC51)-1)/7)+1=2,INT((DAY(BC51)-1)/7)+1=4))</formula>
    </cfRule>
  </conditionalFormatting>
  <conditionalFormatting sqref="BC74">
    <cfRule type="expression" dxfId="556" priority="15">
      <formula>AND(WEEKDAY(BC72,2)=7,OR(INT((DAY(BC72)-1)/7)+1=2,INT((DAY(BC72)-1)/7)+1=4))</formula>
    </cfRule>
  </conditionalFormatting>
  <conditionalFormatting sqref="BC95">
    <cfRule type="expression" dxfId="555" priority="14">
      <formula>AND(WEEKDAY(BC93,2)=7,OR(INT((DAY(BC93)-1)/7)+1=2,INT((DAY(BC93)-1)/7)+1=4))</formula>
    </cfRule>
  </conditionalFormatting>
  <conditionalFormatting sqref="BC116">
    <cfRule type="expression" dxfId="554" priority="13">
      <formula>AND(WEEKDAY(BC114,2)=7,OR(INT((DAY(BC114)-1)/7)+1=2,INT((DAY(BC114)-1)/7)+1=4))</formula>
    </cfRule>
  </conditionalFormatting>
  <conditionalFormatting sqref="BC137">
    <cfRule type="expression" dxfId="553" priority="12">
      <formula>AND(WEEKDAY(BC135,2)=7,OR(INT((DAY(BC135)-1)/7)+1=2,INT((DAY(BC135)-1)/7)+1=4))</formula>
    </cfRule>
  </conditionalFormatting>
  <conditionalFormatting sqref="BC158">
    <cfRule type="expression" dxfId="552" priority="11">
      <formula>AND(WEEKDAY(BC156,2)=7,OR(INT((DAY(BC156)-1)/7)+1=2,INT((DAY(BC156)-1)/7)+1=4))</formula>
    </cfRule>
  </conditionalFormatting>
  <conditionalFormatting sqref="BH15:BN18">
    <cfRule type="containsText" dxfId="551" priority="348" text="雨">
      <formula>NOT(ISERROR(SEARCH("雨",BH15)))</formula>
    </cfRule>
    <cfRule type="containsText" dxfId="550" priority="347" text="休">
      <formula>NOT(ISERROR(SEARCH("休",BH15)))</formula>
    </cfRule>
  </conditionalFormatting>
  <conditionalFormatting sqref="BH36:BN39">
    <cfRule type="containsText" dxfId="549" priority="345" text="休">
      <formula>NOT(ISERROR(SEARCH("休",BH36)))</formula>
    </cfRule>
    <cfRule type="containsText" dxfId="548" priority="346" text="雨">
      <formula>NOT(ISERROR(SEARCH("雨",BH36)))</formula>
    </cfRule>
  </conditionalFormatting>
  <conditionalFormatting sqref="BH57:BN60">
    <cfRule type="containsText" dxfId="547" priority="344" text="雨">
      <formula>NOT(ISERROR(SEARCH("雨",BH57)))</formula>
    </cfRule>
    <cfRule type="containsText" dxfId="546" priority="343" text="休">
      <formula>NOT(ISERROR(SEARCH("休",BH57)))</formula>
    </cfRule>
  </conditionalFormatting>
  <conditionalFormatting sqref="BH78:BN81">
    <cfRule type="containsText" dxfId="545" priority="341" text="休">
      <formula>NOT(ISERROR(SEARCH("休",BH78)))</formula>
    </cfRule>
    <cfRule type="containsText" dxfId="544" priority="342" text="雨">
      <formula>NOT(ISERROR(SEARCH("雨",BH78)))</formula>
    </cfRule>
  </conditionalFormatting>
  <conditionalFormatting sqref="BH99:BN102">
    <cfRule type="containsText" dxfId="543" priority="339" text="休">
      <formula>NOT(ISERROR(SEARCH("休",BH99)))</formula>
    </cfRule>
    <cfRule type="containsText" dxfId="542" priority="340" text="雨">
      <formula>NOT(ISERROR(SEARCH("雨",BH99)))</formula>
    </cfRule>
  </conditionalFormatting>
  <conditionalFormatting sqref="BH120:BN123">
    <cfRule type="containsText" dxfId="541" priority="337" text="休">
      <formula>NOT(ISERROR(SEARCH("休",BH120)))</formula>
    </cfRule>
    <cfRule type="containsText" dxfId="540" priority="338" text="雨">
      <formula>NOT(ISERROR(SEARCH("雨",BH120)))</formula>
    </cfRule>
  </conditionalFormatting>
  <conditionalFormatting sqref="BH141:BN144">
    <cfRule type="containsText" dxfId="539" priority="336" text="雨">
      <formula>NOT(ISERROR(SEARCH("雨",BH141)))</formula>
    </cfRule>
    <cfRule type="containsText" dxfId="538" priority="335" text="休">
      <formula>NOT(ISERROR(SEARCH("休",BH141)))</formula>
    </cfRule>
  </conditionalFormatting>
  <conditionalFormatting sqref="BH162:BN165">
    <cfRule type="containsText" dxfId="537" priority="333" text="休">
      <formula>NOT(ISERROR(SEARCH("休",BH162)))</formula>
    </cfRule>
    <cfRule type="containsText" dxfId="536" priority="334" text="雨">
      <formula>NOT(ISERROR(SEARCH("雨",BH162)))</formula>
    </cfRule>
  </conditionalFormatting>
  <conditionalFormatting sqref="BM11">
    <cfRule type="expression" dxfId="535" priority="287">
      <formula>AND(WEEKDAY(BM9,2)=6,OR(INT((DAY(BM9)-1)/7)+1=2,INT((DAY(BM9)-1)/7)+1=4))</formula>
    </cfRule>
  </conditionalFormatting>
  <conditionalFormatting sqref="BM19:BM22">
    <cfRule type="containsText" dxfId="534" priority="260" text="休">
      <formula>NOT(ISERROR(SEARCH("休",BM19)))</formula>
    </cfRule>
    <cfRule type="containsText" dxfId="533" priority="259" text="休">
      <formula>NOT(ISERROR(SEARCH("休",BM19)))</formula>
    </cfRule>
    <cfRule type="containsText" dxfId="532" priority="258" text="休">
      <formula>NOT(ISERROR(SEARCH("休",BM19)))</formula>
    </cfRule>
    <cfRule type="containsText" dxfId="531" priority="257" text="休">
      <formula>NOT(ISERROR(SEARCH("休",BM19)))</formula>
    </cfRule>
    <cfRule type="containsText" dxfId="530" priority="256" text="休">
      <formula>NOT(ISERROR(SEARCH("休",BM19)))</formula>
    </cfRule>
  </conditionalFormatting>
  <conditionalFormatting sqref="BM32">
    <cfRule type="expression" dxfId="529" priority="286">
      <formula>AND(WEEKDAY(BM30,2)=6,OR(INT((DAY(BM30)-1)/7)+1=2,INT((DAY(BM30)-1)/7)+1=4))</formula>
    </cfRule>
  </conditionalFormatting>
  <conditionalFormatting sqref="BM40:BM43">
    <cfRule type="containsText" dxfId="528" priority="234" text="休">
      <formula>NOT(ISERROR(SEARCH("休",BM40)))</formula>
    </cfRule>
    <cfRule type="containsText" dxfId="527" priority="235" text="休">
      <formula>NOT(ISERROR(SEARCH("休",BM40)))</formula>
    </cfRule>
    <cfRule type="containsText" dxfId="526" priority="231" text="休">
      <formula>NOT(ISERROR(SEARCH("休",BM40)))</formula>
    </cfRule>
    <cfRule type="containsText" dxfId="525" priority="232" text="休">
      <formula>NOT(ISERROR(SEARCH("休",BM40)))</formula>
    </cfRule>
  </conditionalFormatting>
  <conditionalFormatting sqref="BM53">
    <cfRule type="expression" dxfId="524" priority="290">
      <formula>AND(WEEKDAY(BM51,2)=6,OR(INT((DAY(BM51)-1)/7)+1=2,INT((DAY(BM51)-1)/7)+1=4))</formula>
    </cfRule>
  </conditionalFormatting>
  <conditionalFormatting sqref="BM61:BM64">
    <cfRule type="containsText" dxfId="523" priority="201" text="休">
      <formula>NOT(ISERROR(SEARCH("休",BM61)))</formula>
    </cfRule>
    <cfRule type="containsText" dxfId="522" priority="202" text="休">
      <formula>NOT(ISERROR(SEARCH("休",BM61)))</formula>
    </cfRule>
    <cfRule type="containsText" dxfId="521" priority="205" text="休">
      <formula>NOT(ISERROR(SEARCH("休",BM61)))</formula>
    </cfRule>
    <cfRule type="containsText" dxfId="520" priority="204" text="休">
      <formula>NOT(ISERROR(SEARCH("休",BM61)))</formula>
    </cfRule>
  </conditionalFormatting>
  <conditionalFormatting sqref="BM74">
    <cfRule type="expression" dxfId="519" priority="289">
      <formula>AND(WEEKDAY(BM72,2)=6,OR(INT((DAY(BM72)-1)/7)+1=2,INT((DAY(BM72)-1)/7)+1=4))</formula>
    </cfRule>
  </conditionalFormatting>
  <conditionalFormatting sqref="BM82:BM85">
    <cfRule type="containsText" dxfId="518" priority="179" text="休">
      <formula>NOT(ISERROR(SEARCH("休",BM82)))</formula>
    </cfRule>
    <cfRule type="containsText" dxfId="517" priority="175" text="休">
      <formula>NOT(ISERROR(SEARCH("休",BM82)))</formula>
    </cfRule>
    <cfRule type="containsText" dxfId="516" priority="178" text="休">
      <formula>NOT(ISERROR(SEARCH("休",BM82)))</formula>
    </cfRule>
    <cfRule type="containsText" dxfId="515" priority="176" text="休">
      <formula>NOT(ISERROR(SEARCH("休",BM82)))</formula>
    </cfRule>
  </conditionalFormatting>
  <conditionalFormatting sqref="BM95">
    <cfRule type="expression" dxfId="514" priority="2">
      <formula>AND(WEEKDAY(BM93,2)=6,OR(INT((DAY(BM93)-1)/7)+1=2,INT((DAY(BM93)-1)/7)+1=4))</formula>
    </cfRule>
  </conditionalFormatting>
  <conditionalFormatting sqref="BM103:BM106">
    <cfRule type="containsText" dxfId="513" priority="145" text="休">
      <formula>NOT(ISERROR(SEARCH("休",BM103)))</formula>
    </cfRule>
    <cfRule type="containsText" dxfId="512" priority="149" text="休">
      <formula>NOT(ISERROR(SEARCH("休",BM103)))</formula>
    </cfRule>
    <cfRule type="containsText" dxfId="511" priority="148" text="休">
      <formula>NOT(ISERROR(SEARCH("休",BM103)))</formula>
    </cfRule>
    <cfRule type="containsText" dxfId="510" priority="147" text="休">
      <formula>NOT(ISERROR(SEARCH("休",BM103)))</formula>
    </cfRule>
    <cfRule type="containsText" dxfId="509" priority="146" text="休">
      <formula>NOT(ISERROR(SEARCH("休",BM103)))</formula>
    </cfRule>
  </conditionalFormatting>
  <conditionalFormatting sqref="BM116">
    <cfRule type="expression" dxfId="508" priority="54">
      <formula>AND(WEEKDAY(BM114,2)=6,OR(INT((DAY(BM114)-1)/7)+1=2,INT((DAY(BM114)-1)/7)+1=4))</formula>
    </cfRule>
  </conditionalFormatting>
  <conditionalFormatting sqref="BM124:BM127">
    <cfRule type="containsText" dxfId="507" priority="141" text="休">
      <formula>NOT(ISERROR(SEARCH("休",BM124)))</formula>
    </cfRule>
    <cfRule type="containsText" dxfId="506" priority="140" text="休">
      <formula>NOT(ISERROR(SEARCH("休",BM124)))</formula>
    </cfRule>
    <cfRule type="containsText" dxfId="505" priority="144" text="休">
      <formula>NOT(ISERROR(SEARCH("休",BM124)))</formula>
    </cfRule>
    <cfRule type="containsText" dxfId="504" priority="143" text="休">
      <formula>NOT(ISERROR(SEARCH("休",BM124)))</formula>
    </cfRule>
    <cfRule type="containsText" dxfId="503" priority="142" text="休">
      <formula>NOT(ISERROR(SEARCH("休",BM124)))</formula>
    </cfRule>
  </conditionalFormatting>
  <conditionalFormatting sqref="BM137">
    <cfRule type="expression" dxfId="502" priority="1">
      <formula>AND(WEEKDAY(BM135,2)=6,OR(INT((DAY(BM135)-1)/7)+1=2,INT((DAY(BM135)-1)/7)+1=4))</formula>
    </cfRule>
  </conditionalFormatting>
  <conditionalFormatting sqref="BM145:BM148">
    <cfRule type="containsText" dxfId="501" priority="85" text="休">
      <formula>NOT(ISERROR(SEARCH("休",BM145)))</formula>
    </cfRule>
    <cfRule type="containsText" dxfId="500" priority="86" text="休">
      <formula>NOT(ISERROR(SEARCH("休",BM145)))</formula>
    </cfRule>
    <cfRule type="containsText" dxfId="499" priority="87" text="休">
      <formula>NOT(ISERROR(SEARCH("休",BM145)))</formula>
    </cfRule>
    <cfRule type="containsText" dxfId="498" priority="88" text="休">
      <formula>NOT(ISERROR(SEARCH("休",BM145)))</formula>
    </cfRule>
    <cfRule type="containsText" dxfId="497" priority="89" text="休">
      <formula>NOT(ISERROR(SEARCH("休",BM145)))</formula>
    </cfRule>
  </conditionalFormatting>
  <conditionalFormatting sqref="BM158">
    <cfRule type="expression" dxfId="496" priority="288">
      <formula>AND(WEEKDAY(BM156,2)=6,OR(INT((DAY(BM156)-1)/7)+1=2,INT((DAY(BM156)-1)/7)+1=4))</formula>
    </cfRule>
  </conditionalFormatting>
  <conditionalFormatting sqref="BM166:BM169">
    <cfRule type="containsText" dxfId="495" priority="56" text="休">
      <formula>NOT(ISERROR(SEARCH("休",BM166)))</formula>
    </cfRule>
    <cfRule type="containsText" dxfId="494" priority="58" text="休">
      <formula>NOT(ISERROR(SEARCH("休",BM166)))</formula>
    </cfRule>
    <cfRule type="containsText" dxfId="493" priority="59" text="休">
      <formula>NOT(ISERROR(SEARCH("休",BM166)))</formula>
    </cfRule>
    <cfRule type="containsText" dxfId="492" priority="55" text="休">
      <formula>NOT(ISERROR(SEARCH("休",BM166)))</formula>
    </cfRule>
  </conditionalFormatting>
  <conditionalFormatting sqref="BM40:BN43 BM48:BN48">
    <cfRule type="containsText" dxfId="491" priority="233" text="休">
      <formula>NOT(ISERROR(SEARCH("休",BM40)))</formula>
    </cfRule>
  </conditionalFormatting>
  <conditionalFormatting sqref="BM61:BN64 BM69:BN69">
    <cfRule type="containsText" dxfId="490" priority="203" text="休">
      <formula>NOT(ISERROR(SEARCH("休",BM61)))</formula>
    </cfRule>
  </conditionalFormatting>
  <conditionalFormatting sqref="BM82:BN85 BM90:BN90">
    <cfRule type="containsText" dxfId="489" priority="177" text="休">
      <formula>NOT(ISERROR(SEARCH("休",BM82)))</formula>
    </cfRule>
  </conditionalFormatting>
  <conditionalFormatting sqref="BM166:BN169">
    <cfRule type="containsText" dxfId="488" priority="57" text="休">
      <formula>NOT(ISERROR(SEARCH("休",BM166)))</formula>
    </cfRule>
  </conditionalFormatting>
  <conditionalFormatting sqref="BN11">
    <cfRule type="expression" dxfId="487" priority="10">
      <formula>AND(WEEKDAY(BN9,2)=7,OR(INT((DAY(BN9)-1)/7)+1=2,INT((DAY(BN9)-1)/7)+1=4))</formula>
    </cfRule>
  </conditionalFormatting>
  <conditionalFormatting sqref="BN32">
    <cfRule type="expression" dxfId="486" priority="9">
      <formula>AND(WEEKDAY(BN30,2)=7,OR(INT((DAY(BN30)-1)/7)+1=2,INT((DAY(BN30)-1)/7)+1=4))</formula>
    </cfRule>
  </conditionalFormatting>
  <conditionalFormatting sqref="BN53">
    <cfRule type="expression" dxfId="485" priority="8">
      <formula>AND(WEEKDAY(BN51,2)=7,OR(INT((DAY(BN51)-1)/7)+1=2,INT((DAY(BN51)-1)/7)+1=4))</formula>
    </cfRule>
  </conditionalFormatting>
  <conditionalFormatting sqref="BN74">
    <cfRule type="expression" dxfId="484" priority="7">
      <formula>AND(WEEKDAY(BN72,2)=7,OR(INT((DAY(BN72)-1)/7)+1=2,INT((DAY(BN72)-1)/7)+1=4))</formula>
    </cfRule>
  </conditionalFormatting>
  <conditionalFormatting sqref="BN95">
    <cfRule type="expression" dxfId="483" priority="6">
      <formula>AND(WEEKDAY(BN93,2)=7,OR(INT((DAY(BN93)-1)/7)+1=2,INT((DAY(BN93)-1)/7)+1=4))</formula>
    </cfRule>
  </conditionalFormatting>
  <conditionalFormatting sqref="BN116">
    <cfRule type="expression" dxfId="482" priority="5">
      <formula>AND(WEEKDAY(BN114,2)=7,OR(INT((DAY(BN114)-1)/7)+1=2,INT((DAY(BN114)-1)/7)+1=4))</formula>
    </cfRule>
  </conditionalFormatting>
  <conditionalFormatting sqref="BN137">
    <cfRule type="expression" dxfId="481" priority="4">
      <formula>AND(WEEKDAY(BN135,2)=7,OR(INT((DAY(BN135)-1)/7)+1=2,INT((DAY(BN135)-1)/7)+1=4))</formula>
    </cfRule>
  </conditionalFormatting>
  <conditionalFormatting sqref="BN158">
    <cfRule type="expression" dxfId="480" priority="3">
      <formula>AND(WEEKDAY(BN156,2)=7,OR(INT((DAY(BN156)-1)/7)+1=2,INT((DAY(BN156)-1)/7)+1=4))</formula>
    </cfRule>
  </conditionalFormatting>
  <dataValidations count="3">
    <dataValidation type="list" allowBlank="1" showDropDown="0" showInputMessage="1" showErrorMessage="1" sqref="N17:T18 N38:T39 N59:T60 N80:T81 N101:T102 Z17:AF18 N122:T123 Z38:AF39 Z59:AF60 Z80:AF81 Z101:AF102 Z122:AF123 AK38:AQ39 N143:T144 N164:T165 C182:I183 Z143:AF144 Z164:AF165 AK17:AQ18 AK59:AQ60 AK80:AQ81 AK101:AQ102 AK122:AQ123 AK143:AQ144 AK164:AQ165 AW17:BC18 AW38:BC39 AW59:BC60 AW80:BC81 AW101:BC102 AW122:BC123 AW143:BC144 AW164:BC165 BH17:BN18 BH38:BN39 BH59:BN60 BH80:BN81 BH101:BN102 BH122:BN123 BH143:BN144 BH164:BN165 C38:I39 C59:I60 C80:I81 C101:I102 C122:I123 C143:I144 C164:I165 C17:I18">
      <formula1>"休,雨"</formula1>
    </dataValidation>
    <dataValidation type="list" allowBlank="1" showDropDown="0" showInputMessage="1" showErrorMessage="1" sqref="C15:I16 C36:I37 C57:I58 C78:I79 C99:I100 N15:T16 C120:I121 N36:T37 N57:T58 N78:T79 N99:T100 N120:T121 Z36:AF37 C141:I142 C162:I163 C180:I181 N141:T142 N162:T163 Z15:AF16 Z57:AF58 Z78:AF79 Z99:AF100 Z120:AF121 Z141:AF142 Z162:AF163 AK15:AQ16 AK36:AQ37 AK57:AQ58 AK78:AQ79 AK99:AQ100 AK120:AQ121 AK141:AQ142 AK162:AQ163 AW15:BC16 AW36:BC37 AW57:BC58 AW78:BC79 AW99:BC100 AW120:BC121 AW141:BC142 AW162:BC163 BH15:BN16 BH36:BN37 BH57:BN58 BH78:BN79 BH99:BN100 BH120:BN121 BH141:BN142 BH162:BN163">
      <formula1>"休"</formula1>
    </dataValidation>
    <dataValidation type="list" allowBlank="1" showDropDown="0" showInputMessage="1" showErrorMessage="1" sqref="C13:I14 C34:I35 C55:I56 C76:I77 C97:I98 N13:T14 C118:I119 N34:T35 N55:T56 N76:T77 N97:T98 N118:T119 Z34:AF35 C139:I140 C160:I161 C178:I179 N139:T140 N160:T161 Z13:AF14 Z55:AF56 Z76:AF77 Z97:AF98 Z118:AF119 Z139:AF140 Z160:AF161 AK13:AQ14 AK34:AQ35 AK55:AQ56 AK76:AQ77 AK97:AQ98 AK118:AQ119 AK139:AQ140 AK160:AQ161 AW13:BC14 AW34:BC35 AW55:BC56 AW76:BC77 AW97:BC98 AW118:BC119 AW139:BC140 AW160:BC161 BH13:BN14 BH34:BN35 BH55:BN56 BH76:BN77 BH97:BN98 BH118:BN119 BH139:BN140 BH160:BN161">
      <formula1>"夏休,冬休,中止,制作,その他"</formula1>
    </dataValidation>
  </dataValidations>
  <pageMargins left="0.23622047244094491" right="0.23622047244094491" top="0.74803149606299213" bottom="0.74803149606299213" header="0.31496062992125984" footer="0.31496062992125984"/>
  <pageSetup paperSize="9" scale="53" fitToWidth="1" fitToHeight="1" orientation="portrait" usePrinterDefaults="1" r:id="rId1"/>
  <colBreaks count="2" manualBreakCount="2">
    <brk id="23" max="141" man="1"/>
    <brk id="46" max="14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V479"/>
  <sheetViews>
    <sheetView view="pageBreakPreview" zoomScale="85" zoomScaleNormal="85" zoomScaleSheetLayoutView="85" workbookViewId="0">
      <selection activeCell="L153" sqref="L153"/>
    </sheetView>
  </sheetViews>
  <sheetFormatPr defaultColWidth="8" defaultRowHeight="18"/>
  <cols>
    <col min="1" max="1" width="10.5" style="115" customWidth="1"/>
    <col min="2" max="2" width="11" style="115" customWidth="1"/>
    <col min="3" max="9" width="3.69921875" style="115" customWidth="1"/>
    <col min="10" max="10" width="17.19921875" style="115" bestFit="1" customWidth="1"/>
    <col min="11" max="11" width="8.5" style="115" customWidth="1"/>
    <col min="12" max="12" width="10.5" style="115" customWidth="1"/>
    <col min="13" max="13" width="11" style="115" customWidth="1"/>
    <col min="14" max="20" width="3.69921875" style="115" customWidth="1"/>
    <col min="21" max="21" width="16.59765625" style="115" customWidth="1"/>
    <col min="22" max="22" width="8.5" style="115" customWidth="1"/>
    <col min="23" max="24" width="10.5" style="115" customWidth="1"/>
    <col min="25" max="25" width="11" style="115" customWidth="1"/>
    <col min="26" max="32" width="3.8984375" style="115" customWidth="1"/>
    <col min="33" max="33" width="16.59765625" style="115" customWidth="1"/>
    <col min="34" max="34" width="8.69921875" style="115" customWidth="1"/>
    <col min="35" max="35" width="10.5" style="115" customWidth="1"/>
    <col min="36" max="36" width="10.8984375" style="115" customWidth="1"/>
    <col min="37" max="43" width="3.69921875" style="115" customWidth="1"/>
    <col min="44" max="44" width="16.59765625" style="115" customWidth="1"/>
    <col min="45" max="45" width="8.69921875" style="115" customWidth="1"/>
    <col min="46" max="47" width="10.5" style="115" customWidth="1"/>
    <col min="48" max="48" width="10.8984375" style="115" customWidth="1"/>
    <col min="49" max="55" width="3.8984375" style="115" customWidth="1"/>
    <col min="56" max="56" width="16.8984375" style="115" customWidth="1"/>
    <col min="57" max="57" width="8" style="115"/>
    <col min="58" max="58" width="10.5" style="115" customWidth="1"/>
    <col min="59" max="59" width="10.8984375" style="115" customWidth="1"/>
    <col min="60" max="66" width="4" style="115" customWidth="1"/>
    <col min="67" max="67" width="17" style="115" customWidth="1"/>
    <col min="68" max="68" width="8" style="115"/>
    <col min="69" max="69" width="10.5" style="115" customWidth="1"/>
    <col min="70" max="72" width="8" style="115"/>
    <col min="73" max="73" width="9.3984375" style="115" bestFit="1" customWidth="1"/>
    <col min="74" max="16384" width="8" style="115"/>
  </cols>
  <sheetData>
    <row r="1" spans="1:68" ht="18.600000000000001">
      <c r="A1" s="116"/>
      <c r="B1" s="117" t="s">
        <v>44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Y1" s="117" t="s">
        <v>45</v>
      </c>
      <c r="AV1" s="117" t="s">
        <v>45</v>
      </c>
    </row>
    <row r="2" spans="1:68" ht="18.7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</row>
    <row r="3" spans="1:68" ht="18.75">
      <c r="A3" s="116"/>
      <c r="B3" s="118" t="s">
        <v>42</v>
      </c>
      <c r="C3" s="118"/>
      <c r="D3" s="118"/>
      <c r="E3" s="118"/>
      <c r="F3" s="123" t="s">
        <v>8</v>
      </c>
      <c r="G3" s="171" t="s">
        <v>58</v>
      </c>
      <c r="H3" s="171"/>
      <c r="I3" s="171"/>
      <c r="J3" s="171"/>
      <c r="K3" s="171"/>
      <c r="L3" s="171"/>
      <c r="M3" s="123" t="s">
        <v>47</v>
      </c>
      <c r="N3" s="123"/>
      <c r="O3" s="123"/>
      <c r="P3" s="123"/>
      <c r="Q3" s="123"/>
      <c r="R3" s="123"/>
      <c r="S3" s="123"/>
      <c r="T3" s="123" t="s">
        <v>28</v>
      </c>
      <c r="U3" s="164" t="str">
        <f>IF(COUNTIF(BV10:BV165,"NG")&gt;=1,"未達成","達成")</f>
        <v>達成</v>
      </c>
      <c r="Y3" s="118" t="s">
        <v>42</v>
      </c>
      <c r="Z3" s="118"/>
      <c r="AA3" s="118"/>
      <c r="AB3" s="118"/>
      <c r="AC3" s="123" t="s">
        <v>8</v>
      </c>
      <c r="AD3" s="143" t="str">
        <f>G3</f>
        <v>〇〇線道路改良工事</v>
      </c>
      <c r="AE3" s="143"/>
      <c r="AF3" s="143"/>
      <c r="AG3" s="143"/>
      <c r="AH3" s="143"/>
      <c r="AI3" s="143"/>
      <c r="AJ3" s="116"/>
      <c r="AK3" s="116"/>
      <c r="AL3" s="116"/>
      <c r="AM3" s="116"/>
      <c r="AN3" s="116"/>
      <c r="AO3" s="116"/>
      <c r="AV3" s="118" t="s">
        <v>42</v>
      </c>
      <c r="AW3" s="118"/>
      <c r="AX3" s="118"/>
      <c r="AY3" s="118"/>
      <c r="AZ3" s="123" t="s">
        <v>8</v>
      </c>
      <c r="BA3" s="143" t="str">
        <f>AD3</f>
        <v>〇〇線道路改良工事</v>
      </c>
      <c r="BB3" s="143"/>
      <c r="BC3" s="143"/>
      <c r="BD3" s="143"/>
      <c r="BE3" s="143"/>
      <c r="BF3" s="143"/>
      <c r="BG3" s="116"/>
      <c r="BH3" s="116"/>
      <c r="BI3" s="116"/>
      <c r="BJ3" s="116"/>
      <c r="BK3" s="116"/>
    </row>
    <row r="4" spans="1:68">
      <c r="A4" s="116"/>
      <c r="B4" s="118" t="s">
        <v>15</v>
      </c>
      <c r="C4" s="118"/>
      <c r="D4" s="118"/>
      <c r="E4" s="118"/>
      <c r="F4" s="123" t="s">
        <v>8</v>
      </c>
      <c r="G4" s="144">
        <v>46218</v>
      </c>
      <c r="H4" s="144"/>
      <c r="I4" s="144"/>
      <c r="J4" s="144"/>
      <c r="K4" s="154" t="str">
        <f>TEXT(WEEKDAY(G4),"aaa")</f>
        <v>水</v>
      </c>
      <c r="L4" s="116"/>
      <c r="M4" s="116"/>
      <c r="N4" s="123" t="s">
        <v>22</v>
      </c>
      <c r="O4" s="123"/>
      <c r="P4" s="123"/>
      <c r="Q4" s="123"/>
      <c r="R4" s="123"/>
      <c r="S4" s="123"/>
      <c r="T4" s="123" t="s">
        <v>28</v>
      </c>
      <c r="U4" s="165">
        <f>V5/V4</f>
        <v>1</v>
      </c>
      <c r="V4" s="166">
        <f>BU19+BU21+BU40+BU42+BU61+BU63+BU82+BU84+BU103+BU105+BU124+BU126+BU145+BU147+BU166+BU168+BU23+BU25+BU44+BU46+BU65+BU67+BU86+BU88+BU107+BU109+BU128+BU130+BU149+BU151+BU170+BU172</f>
        <v>19</v>
      </c>
      <c r="Y4" s="118" t="s">
        <v>15</v>
      </c>
      <c r="Z4" s="118"/>
      <c r="AA4" s="118"/>
      <c r="AB4" s="118"/>
      <c r="AC4" s="123" t="s">
        <v>8</v>
      </c>
      <c r="AD4" s="168">
        <f>G4</f>
        <v>46218</v>
      </c>
      <c r="AE4" s="169"/>
      <c r="AF4" s="169"/>
      <c r="AG4" s="169"/>
      <c r="AH4" s="154" t="str">
        <f>TEXT(WEEKDAY(+AD4),"aaa")</f>
        <v>水</v>
      </c>
      <c r="AI4" s="116"/>
      <c r="AJ4" s="116"/>
      <c r="AK4" s="116"/>
      <c r="AL4" s="116"/>
      <c r="AM4" s="116"/>
      <c r="AN4" s="116"/>
      <c r="AO4" s="116"/>
      <c r="AV4" s="118" t="s">
        <v>15</v>
      </c>
      <c r="AW4" s="118"/>
      <c r="AX4" s="118"/>
      <c r="AY4" s="118"/>
      <c r="AZ4" s="123" t="s">
        <v>8</v>
      </c>
      <c r="BA4" s="168">
        <f>AD4</f>
        <v>46218</v>
      </c>
      <c r="BB4" s="169"/>
      <c r="BC4" s="169"/>
      <c r="BD4" s="169"/>
      <c r="BE4" s="154" t="str">
        <f>TEXT(WEEKDAY(+BA4),"aaa")</f>
        <v>水</v>
      </c>
      <c r="BF4" s="116"/>
      <c r="BG4" s="116"/>
      <c r="BH4" s="116"/>
      <c r="BI4" s="116"/>
      <c r="BJ4" s="116"/>
      <c r="BK4" s="116"/>
    </row>
    <row r="5" spans="1:68">
      <c r="A5" s="116"/>
      <c r="B5" s="118" t="s">
        <v>20</v>
      </c>
      <c r="C5" s="118"/>
      <c r="D5" s="118"/>
      <c r="E5" s="118"/>
      <c r="F5" s="123" t="s">
        <v>8</v>
      </c>
      <c r="G5" s="144">
        <v>46374</v>
      </c>
      <c r="H5" s="144"/>
      <c r="I5" s="144"/>
      <c r="J5" s="144"/>
      <c r="K5" s="154" t="str">
        <f>TEXT(WEEKDAY(G5),"aaa")</f>
        <v>金</v>
      </c>
      <c r="L5" s="123" t="s">
        <v>43</v>
      </c>
      <c r="M5" s="162">
        <f>G5-G4+1</f>
        <v>157</v>
      </c>
      <c r="N5" s="123"/>
      <c r="O5" s="142"/>
      <c r="P5" s="142"/>
      <c r="Q5" s="142"/>
      <c r="R5" s="116"/>
      <c r="S5" s="116"/>
      <c r="T5" s="116"/>
      <c r="U5" s="116"/>
      <c r="V5" s="166">
        <f>BU20+BU22+BU41+BU43+BU62+BU64+BU83+BU85+BU104+BU106+BU125+BU127+BU146+BU148+BU167+BU169+BU24+BU26+BU45+BU47+BU66+BU68+BU87+BU89+BU108+BU110+BU129+BU131+BU150+BU152+BU171+BU173</f>
        <v>19</v>
      </c>
      <c r="Y5" s="118" t="s">
        <v>20</v>
      </c>
      <c r="Z5" s="118"/>
      <c r="AA5" s="118"/>
      <c r="AB5" s="118"/>
      <c r="AC5" s="123" t="s">
        <v>8</v>
      </c>
      <c r="AD5" s="168">
        <f>G5</f>
        <v>46374</v>
      </c>
      <c r="AE5" s="169"/>
      <c r="AF5" s="169"/>
      <c r="AG5" s="169"/>
      <c r="AH5" s="154" t="str">
        <f>TEXT(WEEKDAY(+AD5),"aaa")</f>
        <v>金</v>
      </c>
      <c r="AI5" s="123"/>
      <c r="AJ5" s="163"/>
      <c r="AK5" s="123"/>
      <c r="AL5" s="142"/>
      <c r="AM5" s="142"/>
      <c r="AN5" s="142"/>
      <c r="AO5" s="116"/>
      <c r="AV5" s="118" t="s">
        <v>20</v>
      </c>
      <c r="AW5" s="118"/>
      <c r="AX5" s="118"/>
      <c r="AY5" s="118"/>
      <c r="AZ5" s="123" t="s">
        <v>8</v>
      </c>
      <c r="BA5" s="168">
        <f>AD5</f>
        <v>46374</v>
      </c>
      <c r="BB5" s="169"/>
      <c r="BC5" s="169"/>
      <c r="BD5" s="169"/>
      <c r="BE5" s="154" t="str">
        <f>TEXT(WEEKDAY(+BA5),"aaa")</f>
        <v>金</v>
      </c>
      <c r="BF5" s="123"/>
      <c r="BG5" s="163"/>
      <c r="BH5" s="123"/>
      <c r="BI5" s="142"/>
      <c r="BJ5" s="142"/>
      <c r="BK5" s="142"/>
    </row>
    <row r="6" spans="1:68">
      <c r="A6" s="116"/>
      <c r="B6" s="118"/>
      <c r="C6" s="118"/>
      <c r="D6" s="118"/>
      <c r="E6" s="118"/>
      <c r="F6" s="123"/>
      <c r="G6" s="145"/>
      <c r="H6" s="142"/>
      <c r="I6" s="142"/>
      <c r="J6" s="142"/>
      <c r="K6" s="154"/>
      <c r="L6" s="123"/>
      <c r="M6" s="163"/>
      <c r="N6" s="123"/>
      <c r="O6" s="142"/>
      <c r="P6" s="142"/>
      <c r="Q6" s="142"/>
      <c r="R6" s="116"/>
      <c r="S6" s="116"/>
      <c r="T6" s="116"/>
      <c r="U6" s="116"/>
      <c r="V6" s="116"/>
      <c r="Y6" s="118"/>
      <c r="Z6" s="118"/>
      <c r="AA6" s="118"/>
      <c r="AB6" s="118"/>
      <c r="AC6" s="123"/>
      <c r="AD6" s="145"/>
      <c r="AE6" s="142"/>
      <c r="AF6" s="142"/>
      <c r="AG6" s="142"/>
      <c r="AH6" s="154"/>
      <c r="AI6" s="123"/>
      <c r="AJ6" s="163"/>
      <c r="AK6" s="123"/>
      <c r="AL6" s="142"/>
      <c r="AM6" s="142"/>
      <c r="AN6" s="142"/>
      <c r="AO6" s="116"/>
      <c r="AV6" s="118"/>
      <c r="AW6" s="118"/>
      <c r="AX6" s="118"/>
      <c r="AY6" s="118"/>
      <c r="AZ6" s="123"/>
      <c r="BA6" s="145"/>
      <c r="BB6" s="142"/>
      <c r="BC6" s="142"/>
      <c r="BD6" s="142"/>
      <c r="BE6" s="154"/>
      <c r="BF6" s="123"/>
      <c r="BG6" s="163"/>
      <c r="BH6" s="123"/>
      <c r="BI6" s="142"/>
      <c r="BJ6" s="142"/>
      <c r="BK6" s="142"/>
    </row>
    <row r="7" spans="1:68">
      <c r="A7" s="116"/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</row>
    <row r="8" spans="1:68" ht="14.25" hidden="1" customHeight="1">
      <c r="A8" s="116"/>
      <c r="B8" s="116"/>
      <c r="C8" s="124">
        <f>YEAR(G4)</f>
        <v>2026</v>
      </c>
      <c r="D8" s="124">
        <f>MONTH(G4)</f>
        <v>7</v>
      </c>
      <c r="E8" s="124">
        <f>DAY(G4)</f>
        <v>15</v>
      </c>
      <c r="F8" s="124"/>
      <c r="G8" s="124"/>
      <c r="H8" s="124"/>
      <c r="I8" s="124"/>
      <c r="J8" s="116"/>
      <c r="K8" s="116"/>
      <c r="L8" s="116"/>
      <c r="M8" s="116"/>
      <c r="N8" s="124">
        <f>YEAR(I156+1)</f>
        <v>2026</v>
      </c>
      <c r="O8" s="124">
        <f>MONTH(I156+1)</f>
        <v>9</v>
      </c>
      <c r="P8" s="124">
        <f>DAY(I156+1)</f>
        <v>7</v>
      </c>
      <c r="Q8" s="124"/>
      <c r="R8" s="124"/>
      <c r="S8" s="124"/>
      <c r="T8" s="124"/>
      <c r="U8" s="116"/>
      <c r="V8" s="116"/>
      <c r="Y8" s="116"/>
      <c r="Z8" s="124">
        <f>YEAR(T156+1)</f>
        <v>2026</v>
      </c>
      <c r="AA8" s="124">
        <f>MONTH(T156+1)</f>
        <v>11</v>
      </c>
      <c r="AB8" s="124">
        <f>DAY(T156+1)</f>
        <v>2</v>
      </c>
      <c r="AC8" s="124"/>
      <c r="AD8" s="124"/>
      <c r="AE8" s="124"/>
      <c r="AF8" s="124"/>
      <c r="AG8" s="116"/>
      <c r="AH8" s="116"/>
      <c r="AJ8" s="116"/>
      <c r="AK8" s="124">
        <f>YEAR(AF156+1)</f>
        <v>2026</v>
      </c>
      <c r="AL8" s="124">
        <f>MONTH(AF156+1)</f>
        <v>12</v>
      </c>
      <c r="AM8" s="124">
        <f>DAY(AF156+1)</f>
        <v>28</v>
      </c>
      <c r="AN8" s="124"/>
      <c r="AO8" s="124"/>
      <c r="AP8" s="124"/>
      <c r="AQ8" s="124"/>
      <c r="AR8" s="116"/>
      <c r="AS8" s="116"/>
      <c r="AV8" s="116"/>
      <c r="AW8" s="124">
        <f>YEAR(AQ156+1)</f>
        <v>2027</v>
      </c>
      <c r="AX8" s="124">
        <f>MONTH(AQ156+1)</f>
        <v>2</v>
      </c>
      <c r="AY8" s="124">
        <f>DAY(AQ156+1)</f>
        <v>22</v>
      </c>
      <c r="AZ8" s="124"/>
      <c r="BA8" s="124"/>
      <c r="BB8" s="124"/>
      <c r="BC8" s="124"/>
      <c r="BD8" s="116"/>
      <c r="BE8" s="116"/>
      <c r="BG8" s="116"/>
      <c r="BH8" s="124">
        <f>YEAR(BC156+1)</f>
        <v>2027</v>
      </c>
      <c r="BI8" s="124">
        <f>MONTH(BC156+1)</f>
        <v>4</v>
      </c>
      <c r="BJ8" s="124">
        <f>DAY(BC156+1)</f>
        <v>19</v>
      </c>
      <c r="BK8" s="124"/>
      <c r="BL8" s="124"/>
      <c r="BM8" s="124"/>
      <c r="BN8" s="124"/>
      <c r="BO8" s="116"/>
      <c r="BP8" s="116"/>
    </row>
    <row r="9" spans="1:68" ht="14.25" hidden="1" customHeight="1">
      <c r="A9" s="116"/>
      <c r="B9" s="116"/>
      <c r="C9" s="125">
        <f t="shared" ref="C9:H9" si="0">D9-1</f>
        <v>46216</v>
      </c>
      <c r="D9" s="125">
        <f t="shared" si="0"/>
        <v>46217</v>
      </c>
      <c r="E9" s="125">
        <f t="shared" si="0"/>
        <v>46218</v>
      </c>
      <c r="F9" s="125">
        <f t="shared" si="0"/>
        <v>46219</v>
      </c>
      <c r="G9" s="125">
        <f t="shared" si="0"/>
        <v>46220</v>
      </c>
      <c r="H9" s="125">
        <f t="shared" si="0"/>
        <v>46221</v>
      </c>
      <c r="I9" s="125">
        <f>DATE(C8,D8,I11)</f>
        <v>46222</v>
      </c>
      <c r="J9" s="116"/>
      <c r="K9" s="116"/>
      <c r="L9" s="116"/>
      <c r="M9" s="116"/>
      <c r="N9" s="125">
        <f>I156+1</f>
        <v>46272</v>
      </c>
      <c r="O9" s="125">
        <f t="shared" ref="O9:T9" si="1">N9+1</f>
        <v>46273</v>
      </c>
      <c r="P9" s="125">
        <f t="shared" si="1"/>
        <v>46274</v>
      </c>
      <c r="Q9" s="125">
        <f t="shared" si="1"/>
        <v>46275</v>
      </c>
      <c r="R9" s="125">
        <f t="shared" si="1"/>
        <v>46276</v>
      </c>
      <c r="S9" s="125">
        <f t="shared" si="1"/>
        <v>46277</v>
      </c>
      <c r="T9" s="125">
        <f t="shared" si="1"/>
        <v>46278</v>
      </c>
      <c r="U9" s="116"/>
      <c r="V9" s="116"/>
      <c r="Y9" s="116"/>
      <c r="Z9" s="125">
        <f>T156+1</f>
        <v>46328</v>
      </c>
      <c r="AA9" s="125">
        <f t="shared" ref="AA9:AF9" si="2">Z9+1</f>
        <v>46329</v>
      </c>
      <c r="AB9" s="125">
        <f t="shared" si="2"/>
        <v>46330</v>
      </c>
      <c r="AC9" s="125">
        <f t="shared" si="2"/>
        <v>46331</v>
      </c>
      <c r="AD9" s="125">
        <f t="shared" si="2"/>
        <v>46332</v>
      </c>
      <c r="AE9" s="125">
        <f t="shared" si="2"/>
        <v>46333</v>
      </c>
      <c r="AF9" s="125">
        <f t="shared" si="2"/>
        <v>46334</v>
      </c>
      <c r="AG9" s="116"/>
      <c r="AH9" s="116"/>
      <c r="AJ9" s="116"/>
      <c r="AK9" s="125">
        <f>AF156+1</f>
        <v>46384</v>
      </c>
      <c r="AL9" s="125">
        <f t="shared" ref="AL9:AQ9" si="3">AK9+1</f>
        <v>46385</v>
      </c>
      <c r="AM9" s="125">
        <f t="shared" si="3"/>
        <v>46386</v>
      </c>
      <c r="AN9" s="125">
        <f t="shared" si="3"/>
        <v>46387</v>
      </c>
      <c r="AO9" s="125">
        <f t="shared" si="3"/>
        <v>46388</v>
      </c>
      <c r="AP9" s="125">
        <f t="shared" si="3"/>
        <v>46389</v>
      </c>
      <c r="AQ9" s="125">
        <f t="shared" si="3"/>
        <v>46390</v>
      </c>
      <c r="AR9" s="116"/>
      <c r="AS9" s="116"/>
      <c r="AV9" s="116"/>
      <c r="AW9" s="125">
        <f>AQ156+1</f>
        <v>46440</v>
      </c>
      <c r="AX9" s="125">
        <f t="shared" ref="AX9:BC9" si="4">AW9+1</f>
        <v>46441</v>
      </c>
      <c r="AY9" s="125">
        <f t="shared" si="4"/>
        <v>46442</v>
      </c>
      <c r="AZ9" s="125">
        <f t="shared" si="4"/>
        <v>46443</v>
      </c>
      <c r="BA9" s="125">
        <f t="shared" si="4"/>
        <v>46444</v>
      </c>
      <c r="BB9" s="125">
        <f t="shared" si="4"/>
        <v>46445</v>
      </c>
      <c r="BC9" s="125">
        <f t="shared" si="4"/>
        <v>46446</v>
      </c>
      <c r="BD9" s="116"/>
      <c r="BE9" s="116"/>
      <c r="BG9" s="116"/>
      <c r="BH9" s="125">
        <f>BC156+1</f>
        <v>46496</v>
      </c>
      <c r="BI9" s="125">
        <f t="shared" ref="BI9:BN9" si="5">BH9+1</f>
        <v>46497</v>
      </c>
      <c r="BJ9" s="125">
        <f t="shared" si="5"/>
        <v>46498</v>
      </c>
      <c r="BK9" s="125">
        <f t="shared" si="5"/>
        <v>46499</v>
      </c>
      <c r="BL9" s="125">
        <f t="shared" si="5"/>
        <v>46500</v>
      </c>
      <c r="BM9" s="125">
        <f t="shared" si="5"/>
        <v>46501</v>
      </c>
      <c r="BN9" s="125">
        <f t="shared" si="5"/>
        <v>46502</v>
      </c>
      <c r="BO9" s="116"/>
      <c r="BP9" s="116"/>
    </row>
    <row r="10" spans="1:68" ht="14.25" customHeight="1">
      <c r="A10" s="116"/>
      <c r="B10" s="119" t="s">
        <v>1</v>
      </c>
      <c r="C10" s="126">
        <f>DATE($C8,$D8,1)</f>
        <v>46204</v>
      </c>
      <c r="D10" s="136"/>
      <c r="E10" s="136"/>
      <c r="F10" s="136"/>
      <c r="G10" s="136"/>
      <c r="H10" s="136"/>
      <c r="I10" s="136"/>
      <c r="J10" s="136"/>
      <c r="K10" s="155"/>
      <c r="L10" s="116"/>
      <c r="M10" s="119" t="s">
        <v>1</v>
      </c>
      <c r="N10" s="126">
        <f>DATE($N8,$O8,1)</f>
        <v>46266</v>
      </c>
      <c r="O10" s="136"/>
      <c r="P10" s="136"/>
      <c r="Q10" s="136"/>
      <c r="R10" s="136"/>
      <c r="S10" s="136"/>
      <c r="T10" s="136"/>
      <c r="U10" s="136"/>
      <c r="V10" s="155"/>
      <c r="Y10" s="119" t="s">
        <v>1</v>
      </c>
      <c r="Z10" s="126">
        <f>DATE($N8,$O8,1)</f>
        <v>46266</v>
      </c>
      <c r="AA10" s="136"/>
      <c r="AB10" s="136"/>
      <c r="AC10" s="136"/>
      <c r="AD10" s="136"/>
      <c r="AE10" s="136"/>
      <c r="AF10" s="136"/>
      <c r="AG10" s="136"/>
      <c r="AH10" s="155"/>
      <c r="AJ10" s="119" t="s">
        <v>1</v>
      </c>
      <c r="AK10" s="126">
        <f>DATE($AK8,$AL8,1)</f>
        <v>46357</v>
      </c>
      <c r="AL10" s="136"/>
      <c r="AM10" s="136"/>
      <c r="AN10" s="136"/>
      <c r="AO10" s="136"/>
      <c r="AP10" s="136"/>
      <c r="AQ10" s="136"/>
      <c r="AR10" s="136"/>
      <c r="AS10" s="155"/>
      <c r="AV10" s="119" t="s">
        <v>1</v>
      </c>
      <c r="AW10" s="126">
        <f>DATE($AW8,$AX8,1)</f>
        <v>46419</v>
      </c>
      <c r="AX10" s="136"/>
      <c r="AY10" s="136"/>
      <c r="AZ10" s="136"/>
      <c r="BA10" s="136"/>
      <c r="BB10" s="136"/>
      <c r="BC10" s="136"/>
      <c r="BD10" s="136"/>
      <c r="BE10" s="155"/>
      <c r="BG10" s="119" t="s">
        <v>1</v>
      </c>
      <c r="BH10" s="126">
        <f>DATE($BH8,$BI8,1)</f>
        <v>46478</v>
      </c>
      <c r="BI10" s="136"/>
      <c r="BJ10" s="136"/>
      <c r="BK10" s="136"/>
      <c r="BL10" s="136"/>
      <c r="BM10" s="136"/>
      <c r="BN10" s="136"/>
      <c r="BO10" s="136"/>
      <c r="BP10" s="155"/>
    </row>
    <row r="11" spans="1:68" ht="14.25" customHeight="1">
      <c r="A11" s="116"/>
      <c r="B11" s="120" t="s">
        <v>49</v>
      </c>
      <c r="C11" s="127" t="str">
        <f>IF("月"=$K4,$E8,"")</f>
        <v/>
      </c>
      <c r="D11" s="137" t="str">
        <f>IF(C11="",IF("火"=$K4,$E8,""),C11+1)</f>
        <v/>
      </c>
      <c r="E11" s="137">
        <f>IF(D11="",IF("水"=$K4,$E8,""),D11+1)</f>
        <v>15</v>
      </c>
      <c r="F11" s="137">
        <f>IF(E11="",IF("木"=$K4,$E8,""),E11+1)</f>
        <v>16</v>
      </c>
      <c r="G11" s="137">
        <f>IF(F11="",IF("金"=$K4,$E8,""),F11+1)</f>
        <v>17</v>
      </c>
      <c r="H11" s="137">
        <f>IF(G11="",IF("土"=$K4,$E8,""),G11+1)</f>
        <v>18</v>
      </c>
      <c r="I11" s="137">
        <f>IF(H11="",IF("日"=$K4,$E8,""),H11+1)</f>
        <v>19</v>
      </c>
      <c r="J11" s="150" t="s">
        <v>25</v>
      </c>
      <c r="K11" s="156">
        <f>COUNTIFS(C12:I12,"土",C13:I13,"")+COUNTIFS(C12:I12,"日",C13:I13,"")</f>
        <v>2</v>
      </c>
      <c r="L11" s="116"/>
      <c r="M11" s="120" t="s">
        <v>49</v>
      </c>
      <c r="N11" s="127">
        <f>IF(I156&lt;$G$5,I158+1,"")</f>
        <v>46272</v>
      </c>
      <c r="O11" s="137">
        <f t="shared" ref="O11:T11" si="6">IF(N9&lt;$G$5,N11+1,"")</f>
        <v>46273</v>
      </c>
      <c r="P11" s="137">
        <f t="shared" si="6"/>
        <v>46274</v>
      </c>
      <c r="Q11" s="137">
        <f t="shared" si="6"/>
        <v>46275</v>
      </c>
      <c r="R11" s="137">
        <f t="shared" si="6"/>
        <v>46276</v>
      </c>
      <c r="S11" s="137">
        <f t="shared" si="6"/>
        <v>46277</v>
      </c>
      <c r="T11" s="137">
        <f t="shared" si="6"/>
        <v>46278</v>
      </c>
      <c r="U11" s="150" t="s">
        <v>25</v>
      </c>
      <c r="V11" s="156">
        <f>COUNTIFS(N12:T12,"土",N13:T13,"")+COUNTIFS(N12:T12,"日",N13:T13,"")</f>
        <v>2</v>
      </c>
      <c r="Y11" s="120" t="s">
        <v>49</v>
      </c>
      <c r="Z11" s="127">
        <f>IF(T156&lt;$G$5,T158+1,"")</f>
        <v>46328</v>
      </c>
      <c r="AA11" s="137">
        <f t="shared" ref="AA11:AF11" si="7">IF(Z9&lt;$G$5,Z11+1,"")</f>
        <v>46329</v>
      </c>
      <c r="AB11" s="137">
        <f t="shared" si="7"/>
        <v>46330</v>
      </c>
      <c r="AC11" s="137">
        <f t="shared" si="7"/>
        <v>46331</v>
      </c>
      <c r="AD11" s="137">
        <f t="shared" si="7"/>
        <v>46332</v>
      </c>
      <c r="AE11" s="137">
        <f t="shared" si="7"/>
        <v>46333</v>
      </c>
      <c r="AF11" s="137">
        <f t="shared" si="7"/>
        <v>46334</v>
      </c>
      <c r="AG11" s="150" t="s">
        <v>25</v>
      </c>
      <c r="AH11" s="156">
        <f>COUNTIFS(Z12:AF12,"土",Z13:AF13,"")+COUNTIFS(Z12:AF12,"日",Z13:AF13,"")</f>
        <v>2</v>
      </c>
      <c r="AJ11" s="120" t="s">
        <v>49</v>
      </c>
      <c r="AK11" s="127" t="str">
        <f>IF(AF156&lt;$G$5,AF158+1,"")</f>
        <v/>
      </c>
      <c r="AL11" s="137" t="str">
        <f t="shared" ref="AL11:AQ11" si="8">IF(AK9&lt;$G$5,AK11+1,"")</f>
        <v/>
      </c>
      <c r="AM11" s="137" t="str">
        <f t="shared" si="8"/>
        <v/>
      </c>
      <c r="AN11" s="137" t="str">
        <f t="shared" si="8"/>
        <v/>
      </c>
      <c r="AO11" s="137" t="str">
        <f t="shared" si="8"/>
        <v/>
      </c>
      <c r="AP11" s="137" t="str">
        <f t="shared" si="8"/>
        <v/>
      </c>
      <c r="AQ11" s="137" t="str">
        <f t="shared" si="8"/>
        <v/>
      </c>
      <c r="AR11" s="150" t="s">
        <v>25</v>
      </c>
      <c r="AS11" s="156">
        <f>COUNTIFS(AK12:AQ12,"土",AK13:AQ13,"")+COUNTIFS(AK12:AQ12,"日",AK13:AQ13,"")</f>
        <v>0</v>
      </c>
      <c r="AV11" s="120" t="s">
        <v>49</v>
      </c>
      <c r="AW11" s="127" t="str">
        <f>IF(AQ156&lt;$G$5,AQ158+1,"")</f>
        <v/>
      </c>
      <c r="AX11" s="137" t="str">
        <f t="shared" ref="AX11:BC11" si="9">IF(AW9&lt;$G$5,AW11+1,"")</f>
        <v/>
      </c>
      <c r="AY11" s="137" t="str">
        <f t="shared" si="9"/>
        <v/>
      </c>
      <c r="AZ11" s="137" t="str">
        <f t="shared" si="9"/>
        <v/>
      </c>
      <c r="BA11" s="137" t="str">
        <f t="shared" si="9"/>
        <v/>
      </c>
      <c r="BB11" s="137" t="str">
        <f t="shared" si="9"/>
        <v/>
      </c>
      <c r="BC11" s="137" t="str">
        <f t="shared" si="9"/>
        <v/>
      </c>
      <c r="BD11" s="150" t="s">
        <v>25</v>
      </c>
      <c r="BE11" s="156">
        <f>COUNTIFS(AW12:BC12,"土",AW13:BC13,"")+COUNTIFS(AW12:BC12,"日",AW13:BC13,"")</f>
        <v>0</v>
      </c>
      <c r="BG11" s="120" t="s">
        <v>49</v>
      </c>
      <c r="BH11" s="127" t="str">
        <f>IF(BC156&lt;$G$5,BC158+1,"")</f>
        <v/>
      </c>
      <c r="BI11" s="137" t="str">
        <f t="shared" ref="BI11:BN11" si="10">IF(BH9&lt;$G$5,BH11+1,"")</f>
        <v/>
      </c>
      <c r="BJ11" s="137" t="str">
        <f t="shared" si="10"/>
        <v/>
      </c>
      <c r="BK11" s="137" t="str">
        <f t="shared" si="10"/>
        <v/>
      </c>
      <c r="BL11" s="137" t="str">
        <f t="shared" si="10"/>
        <v/>
      </c>
      <c r="BM11" s="137" t="str">
        <f t="shared" si="10"/>
        <v/>
      </c>
      <c r="BN11" s="137" t="str">
        <f t="shared" si="10"/>
        <v/>
      </c>
      <c r="BO11" s="150" t="s">
        <v>25</v>
      </c>
      <c r="BP11" s="156">
        <f>COUNTIFS(BH12:BN12,"土",BH13:BN13,"")+COUNTIFS(BH12:BN12,"日",BH13:BN13,"")</f>
        <v>0</v>
      </c>
    </row>
    <row r="12" spans="1:68" ht="14.25" customHeight="1">
      <c r="A12" s="116"/>
      <c r="B12" s="120" t="s">
        <v>26</v>
      </c>
      <c r="C12" s="128" t="str">
        <f>IF(C11="","","月")</f>
        <v/>
      </c>
      <c r="D12" s="128" t="str">
        <f>IF(D11="","","火")</f>
        <v/>
      </c>
      <c r="E12" s="128" t="str">
        <f>IF(E11="","","水")</f>
        <v>水</v>
      </c>
      <c r="F12" s="128" t="str">
        <f>IF(F11="","","木")</f>
        <v>木</v>
      </c>
      <c r="G12" s="128" t="str">
        <f>IF(G11="","","金")</f>
        <v>金</v>
      </c>
      <c r="H12" s="128" t="str">
        <f>IF(H11="","","土")</f>
        <v>土</v>
      </c>
      <c r="I12" s="128" t="str">
        <f>IF(I11="","","日")</f>
        <v>日</v>
      </c>
      <c r="J12" s="151" t="s">
        <v>50</v>
      </c>
      <c r="K12" s="157">
        <f>COUNTIF(C13:I13,"夏休")+COUNTIF(C13:I13,"冬休")+COUNTIF(C13:I13,"中止")+COUNTIF(C13:I13,"制作中")</f>
        <v>0</v>
      </c>
      <c r="L12" s="116"/>
      <c r="M12" s="120" t="s">
        <v>26</v>
      </c>
      <c r="N12" s="128" t="str">
        <f>IF(N11="","","月")</f>
        <v>月</v>
      </c>
      <c r="O12" s="128" t="str">
        <f>IF(O11="","","火")</f>
        <v>火</v>
      </c>
      <c r="P12" s="128" t="str">
        <f>IF(P11="","","水")</f>
        <v>水</v>
      </c>
      <c r="Q12" s="128" t="str">
        <f>IF(Q11="","","木")</f>
        <v>木</v>
      </c>
      <c r="R12" s="128" t="str">
        <f>IF(R11="","","金")</f>
        <v>金</v>
      </c>
      <c r="S12" s="128" t="str">
        <f>IF(S11="","","土")</f>
        <v>土</v>
      </c>
      <c r="T12" s="128" t="str">
        <f>IF(T11="","","日")</f>
        <v>日</v>
      </c>
      <c r="U12" s="151" t="s">
        <v>50</v>
      </c>
      <c r="V12" s="157">
        <f>COUNTIF(N13:T13,"夏休")+COUNTIF(N13:T13,"冬休")+COUNTIF(N13:T13,"中止")+COUNTIF(N13:T13,"制作中")</f>
        <v>0</v>
      </c>
      <c r="Y12" s="120" t="s">
        <v>26</v>
      </c>
      <c r="Z12" s="128" t="str">
        <f>IF(Z11="","","月")</f>
        <v>月</v>
      </c>
      <c r="AA12" s="128" t="str">
        <f>IF(AA11="","","火")</f>
        <v>火</v>
      </c>
      <c r="AB12" s="128" t="str">
        <f>IF(AB11="","","水")</f>
        <v>水</v>
      </c>
      <c r="AC12" s="128" t="str">
        <f>IF(AC11="","","木")</f>
        <v>木</v>
      </c>
      <c r="AD12" s="128" t="str">
        <f>IF(AD11="","","金")</f>
        <v>金</v>
      </c>
      <c r="AE12" s="128" t="str">
        <f>IF(AE11="","","土")</f>
        <v>土</v>
      </c>
      <c r="AF12" s="128" t="str">
        <f>IF(AF11="","","日")</f>
        <v>日</v>
      </c>
      <c r="AG12" s="151" t="s">
        <v>50</v>
      </c>
      <c r="AH12" s="157">
        <f>COUNTIF(Z13:AF13,"夏休")+COUNTIF(Z13:AF13,"冬休")+COUNTIF(Z13:AF13,"中止")+COUNTIF(Z13:AF13,"制作中")</f>
        <v>0</v>
      </c>
      <c r="AJ12" s="120" t="s">
        <v>26</v>
      </c>
      <c r="AK12" s="128" t="str">
        <f>IF(AK11="","","月")</f>
        <v/>
      </c>
      <c r="AL12" s="128" t="str">
        <f>IF(AL11="","","火")</f>
        <v/>
      </c>
      <c r="AM12" s="128" t="str">
        <f>IF(AM11="","","水")</f>
        <v/>
      </c>
      <c r="AN12" s="128" t="str">
        <f>IF(AN11="","","木")</f>
        <v/>
      </c>
      <c r="AO12" s="128" t="str">
        <f>IF(AO11="","","金")</f>
        <v/>
      </c>
      <c r="AP12" s="128" t="str">
        <f>IF(AP11="","","土")</f>
        <v/>
      </c>
      <c r="AQ12" s="128" t="str">
        <f>IF(AQ11="","","日")</f>
        <v/>
      </c>
      <c r="AR12" s="151" t="s">
        <v>50</v>
      </c>
      <c r="AS12" s="157">
        <f>COUNTIF(AK13:AQ13,"夏休")+COUNTIF(AK13:AQ13,"冬休")+COUNTIF(AK13:AQ13,"中止")+COUNTIF(AK13:AQ13,"制作中")</f>
        <v>0</v>
      </c>
      <c r="AV12" s="120" t="s">
        <v>26</v>
      </c>
      <c r="AW12" s="128" t="str">
        <f>IF(AW11="","","月")</f>
        <v/>
      </c>
      <c r="AX12" s="128" t="str">
        <f>IF(AX11="","","火")</f>
        <v/>
      </c>
      <c r="AY12" s="128" t="str">
        <f>IF(AY11="","","水")</f>
        <v/>
      </c>
      <c r="AZ12" s="128" t="str">
        <f>IF(AZ11="","","木")</f>
        <v/>
      </c>
      <c r="BA12" s="128" t="str">
        <f>IF(BA11="","","金")</f>
        <v/>
      </c>
      <c r="BB12" s="128" t="str">
        <f>IF(BB11="","","土")</f>
        <v/>
      </c>
      <c r="BC12" s="128" t="str">
        <f>IF(BC11="","","日")</f>
        <v/>
      </c>
      <c r="BD12" s="151" t="s">
        <v>50</v>
      </c>
      <c r="BE12" s="157">
        <f>COUNTIF(AW13:BC13,"夏休")+COUNTIF(AW13:BC13,"冬休")+COUNTIF(AW13:BC13,"中止")+COUNTIF(AW13:BC13,"制作中")</f>
        <v>0</v>
      </c>
      <c r="BG12" s="120" t="s">
        <v>26</v>
      </c>
      <c r="BH12" s="128" t="str">
        <f>IF(BH11="","","月")</f>
        <v/>
      </c>
      <c r="BI12" s="128" t="str">
        <f>IF(BI11="","","火")</f>
        <v/>
      </c>
      <c r="BJ12" s="128" t="str">
        <f>IF(BJ11="","","水")</f>
        <v/>
      </c>
      <c r="BK12" s="128" t="str">
        <f>IF(BK11="","","木")</f>
        <v/>
      </c>
      <c r="BL12" s="128" t="str">
        <f>IF(BL11="","","金")</f>
        <v/>
      </c>
      <c r="BM12" s="128" t="str">
        <f>IF(BM11="","","土")</f>
        <v/>
      </c>
      <c r="BN12" s="128" t="str">
        <f>IF(BN11="","","日")</f>
        <v/>
      </c>
      <c r="BO12" s="151" t="s">
        <v>50</v>
      </c>
      <c r="BP12" s="157">
        <f>COUNTIF(BH13:BN13,"夏休")+COUNTIF(BH13:BN13,"冬休")+COUNTIF(BH13:BN13,"中止")+COUNTIF(BH13:BN13,"制作中")</f>
        <v>0</v>
      </c>
    </row>
    <row r="13" spans="1:68" ht="14.25" customHeight="1">
      <c r="A13" s="116"/>
      <c r="B13" s="120" t="s">
        <v>50</v>
      </c>
      <c r="C13" s="129"/>
      <c r="D13" s="138"/>
      <c r="E13" s="138"/>
      <c r="F13" s="138"/>
      <c r="G13" s="138"/>
      <c r="H13" s="138"/>
      <c r="I13" s="146"/>
      <c r="J13" s="151" t="s">
        <v>4</v>
      </c>
      <c r="K13" s="158">
        <f>COUNT(C11:I11)-K12</f>
        <v>5</v>
      </c>
      <c r="L13" s="116"/>
      <c r="M13" s="120" t="s">
        <v>50</v>
      </c>
      <c r="N13" s="129"/>
      <c r="O13" s="138"/>
      <c r="P13" s="138"/>
      <c r="Q13" s="138"/>
      <c r="R13" s="138"/>
      <c r="S13" s="138"/>
      <c r="T13" s="146"/>
      <c r="U13" s="151" t="s">
        <v>4</v>
      </c>
      <c r="V13" s="157">
        <f>COUNT(N11:T11)-V12</f>
        <v>7</v>
      </c>
      <c r="Y13" s="120" t="s">
        <v>50</v>
      </c>
      <c r="Z13" s="129"/>
      <c r="AA13" s="138"/>
      <c r="AB13" s="138"/>
      <c r="AC13" s="138"/>
      <c r="AD13" s="138"/>
      <c r="AE13" s="138"/>
      <c r="AF13" s="146"/>
      <c r="AG13" s="151" t="s">
        <v>4</v>
      </c>
      <c r="AH13" s="157">
        <f>COUNT(Z11:AF11)-AH12</f>
        <v>7</v>
      </c>
      <c r="AJ13" s="120" t="s">
        <v>50</v>
      </c>
      <c r="AK13" s="129"/>
      <c r="AL13" s="138"/>
      <c r="AM13" s="138"/>
      <c r="AN13" s="138"/>
      <c r="AO13" s="138"/>
      <c r="AP13" s="138"/>
      <c r="AQ13" s="146"/>
      <c r="AR13" s="151" t="s">
        <v>4</v>
      </c>
      <c r="AS13" s="157">
        <f>COUNT(AK11:AQ11)-AS12</f>
        <v>0</v>
      </c>
      <c r="AV13" s="120" t="s">
        <v>50</v>
      </c>
      <c r="AW13" s="129"/>
      <c r="AX13" s="138"/>
      <c r="AY13" s="138"/>
      <c r="AZ13" s="138"/>
      <c r="BA13" s="138"/>
      <c r="BB13" s="138"/>
      <c r="BC13" s="146"/>
      <c r="BD13" s="151" t="s">
        <v>4</v>
      </c>
      <c r="BE13" s="157">
        <f>COUNT(AW11:BC11)-BE12</f>
        <v>0</v>
      </c>
      <c r="BG13" s="120" t="s">
        <v>50</v>
      </c>
      <c r="BH13" s="129"/>
      <c r="BI13" s="138"/>
      <c r="BJ13" s="138"/>
      <c r="BK13" s="138"/>
      <c r="BL13" s="138"/>
      <c r="BM13" s="138"/>
      <c r="BN13" s="146"/>
      <c r="BO13" s="151" t="s">
        <v>4</v>
      </c>
      <c r="BP13" s="157">
        <f>COUNT(BH11:BN11)-BP12</f>
        <v>0</v>
      </c>
    </row>
    <row r="14" spans="1:68" ht="14.25" customHeight="1">
      <c r="A14" s="116"/>
      <c r="B14" s="120"/>
      <c r="C14" s="130"/>
      <c r="D14" s="139"/>
      <c r="E14" s="139"/>
      <c r="F14" s="139"/>
      <c r="G14" s="139"/>
      <c r="H14" s="139"/>
      <c r="I14" s="147"/>
      <c r="J14" s="151" t="s">
        <v>29</v>
      </c>
      <c r="K14" s="157">
        <f>COUNTIF(C15:I16,"休")</f>
        <v>2</v>
      </c>
      <c r="L14" s="116"/>
      <c r="M14" s="120"/>
      <c r="N14" s="130"/>
      <c r="O14" s="139"/>
      <c r="P14" s="139"/>
      <c r="Q14" s="139"/>
      <c r="R14" s="139"/>
      <c r="S14" s="139"/>
      <c r="T14" s="147"/>
      <c r="U14" s="151" t="s">
        <v>29</v>
      </c>
      <c r="V14" s="157">
        <f>COUNTIF(N15:T16,"休")</f>
        <v>2</v>
      </c>
      <c r="Y14" s="120"/>
      <c r="Z14" s="130"/>
      <c r="AA14" s="139"/>
      <c r="AB14" s="139"/>
      <c r="AC14" s="139"/>
      <c r="AD14" s="139"/>
      <c r="AE14" s="139"/>
      <c r="AF14" s="147"/>
      <c r="AG14" s="151" t="s">
        <v>29</v>
      </c>
      <c r="AH14" s="157">
        <f>COUNTIF(Z15:AF16,"休")</f>
        <v>2</v>
      </c>
      <c r="AJ14" s="120"/>
      <c r="AK14" s="130"/>
      <c r="AL14" s="139"/>
      <c r="AM14" s="139"/>
      <c r="AN14" s="139"/>
      <c r="AO14" s="139"/>
      <c r="AP14" s="139"/>
      <c r="AQ14" s="147"/>
      <c r="AR14" s="151" t="s">
        <v>29</v>
      </c>
      <c r="AS14" s="157">
        <f>COUNTIF(AK15:AQ16,"休")</f>
        <v>0</v>
      </c>
      <c r="AV14" s="120"/>
      <c r="AW14" s="130"/>
      <c r="AX14" s="139"/>
      <c r="AY14" s="139"/>
      <c r="AZ14" s="139"/>
      <c r="BA14" s="139"/>
      <c r="BB14" s="139"/>
      <c r="BC14" s="147"/>
      <c r="BD14" s="151" t="s">
        <v>29</v>
      </c>
      <c r="BE14" s="157">
        <f>COUNTIF(AW15:BC16,"休")</f>
        <v>0</v>
      </c>
      <c r="BG14" s="120"/>
      <c r="BH14" s="130"/>
      <c r="BI14" s="139"/>
      <c r="BJ14" s="139"/>
      <c r="BK14" s="139"/>
      <c r="BL14" s="139"/>
      <c r="BM14" s="139"/>
      <c r="BN14" s="147"/>
      <c r="BO14" s="151" t="s">
        <v>29</v>
      </c>
      <c r="BP14" s="157">
        <f>COUNTIF(BH15:BN16,"休")</f>
        <v>0</v>
      </c>
    </row>
    <row r="15" spans="1:68" ht="14.25" customHeight="1">
      <c r="A15" s="116"/>
      <c r="B15" s="120" t="s">
        <v>2</v>
      </c>
      <c r="C15" s="131"/>
      <c r="D15" s="140"/>
      <c r="E15" s="140"/>
      <c r="F15" s="140"/>
      <c r="G15" s="140"/>
      <c r="H15" s="140" t="s">
        <v>57</v>
      </c>
      <c r="I15" s="148" t="s">
        <v>57</v>
      </c>
      <c r="J15" s="151" t="s">
        <v>30</v>
      </c>
      <c r="K15" s="159">
        <f>K14/K13</f>
        <v>0.4</v>
      </c>
      <c r="L15" s="116"/>
      <c r="M15" s="120" t="s">
        <v>2</v>
      </c>
      <c r="N15" s="131"/>
      <c r="O15" s="140"/>
      <c r="P15" s="140"/>
      <c r="Q15" s="140"/>
      <c r="R15" s="140"/>
      <c r="S15" s="140" t="s">
        <v>57</v>
      </c>
      <c r="T15" s="148" t="s">
        <v>57</v>
      </c>
      <c r="U15" s="151" t="s">
        <v>30</v>
      </c>
      <c r="V15" s="160">
        <f>V14/V13</f>
        <v>0.2857142857142857</v>
      </c>
      <c r="Y15" s="120" t="s">
        <v>2</v>
      </c>
      <c r="Z15" s="131"/>
      <c r="AA15" s="140"/>
      <c r="AB15" s="140"/>
      <c r="AC15" s="140"/>
      <c r="AD15" s="140"/>
      <c r="AE15" s="140" t="s">
        <v>57</v>
      </c>
      <c r="AF15" s="148" t="s">
        <v>57</v>
      </c>
      <c r="AG15" s="151" t="s">
        <v>30</v>
      </c>
      <c r="AH15" s="160">
        <f>AH14/AH13</f>
        <v>0.2857142857142857</v>
      </c>
      <c r="AJ15" s="120" t="s">
        <v>2</v>
      </c>
      <c r="AK15" s="131"/>
      <c r="AL15" s="140"/>
      <c r="AM15" s="140"/>
      <c r="AN15" s="140"/>
      <c r="AO15" s="140"/>
      <c r="AP15" s="140"/>
      <c r="AQ15" s="148"/>
      <c r="AR15" s="151" t="s">
        <v>30</v>
      </c>
      <c r="AS15" s="160" t="e">
        <f>AS14/AS13</f>
        <v>#DIV/0!</v>
      </c>
      <c r="AV15" s="120" t="s">
        <v>2</v>
      </c>
      <c r="AW15" s="131"/>
      <c r="AX15" s="140"/>
      <c r="AY15" s="140"/>
      <c r="AZ15" s="140"/>
      <c r="BA15" s="140"/>
      <c r="BB15" s="140"/>
      <c r="BC15" s="148"/>
      <c r="BD15" s="151" t="s">
        <v>30</v>
      </c>
      <c r="BE15" s="160" t="e">
        <f>BE14/BE13</f>
        <v>#DIV/0!</v>
      </c>
      <c r="BG15" s="120" t="s">
        <v>2</v>
      </c>
      <c r="BH15" s="131"/>
      <c r="BI15" s="140"/>
      <c r="BJ15" s="140"/>
      <c r="BK15" s="140"/>
      <c r="BL15" s="140"/>
      <c r="BM15" s="140"/>
      <c r="BN15" s="148"/>
      <c r="BO15" s="151" t="s">
        <v>30</v>
      </c>
      <c r="BP15" s="160" t="e">
        <f>BP14/BP13</f>
        <v>#DIV/0!</v>
      </c>
    </row>
    <row r="16" spans="1:68" ht="14.25" customHeight="1">
      <c r="A16" s="116"/>
      <c r="B16" s="120"/>
      <c r="C16" s="131"/>
      <c r="D16" s="140"/>
      <c r="E16" s="140"/>
      <c r="F16" s="140"/>
      <c r="G16" s="140"/>
      <c r="H16" s="140"/>
      <c r="I16" s="148"/>
      <c r="J16" s="151" t="s">
        <v>7</v>
      </c>
      <c r="K16" s="157">
        <f>COUNTA(C17:I17)</f>
        <v>2</v>
      </c>
      <c r="L16" s="116"/>
      <c r="M16" s="120"/>
      <c r="N16" s="131"/>
      <c r="O16" s="140"/>
      <c r="P16" s="140"/>
      <c r="Q16" s="140"/>
      <c r="R16" s="140"/>
      <c r="S16" s="140"/>
      <c r="T16" s="148"/>
      <c r="U16" s="151" t="s">
        <v>7</v>
      </c>
      <c r="V16" s="157">
        <f>COUNTA(N17:T17)</f>
        <v>2</v>
      </c>
      <c r="Y16" s="120"/>
      <c r="Z16" s="131"/>
      <c r="AA16" s="140"/>
      <c r="AB16" s="140"/>
      <c r="AC16" s="140"/>
      <c r="AD16" s="140"/>
      <c r="AE16" s="140"/>
      <c r="AF16" s="148"/>
      <c r="AG16" s="151" t="s">
        <v>7</v>
      </c>
      <c r="AH16" s="157">
        <f>COUNTA(Z17:AF17)</f>
        <v>2</v>
      </c>
      <c r="AJ16" s="120"/>
      <c r="AK16" s="131"/>
      <c r="AL16" s="140"/>
      <c r="AM16" s="140"/>
      <c r="AN16" s="140"/>
      <c r="AO16" s="140"/>
      <c r="AP16" s="140"/>
      <c r="AQ16" s="148"/>
      <c r="AR16" s="151" t="s">
        <v>7</v>
      </c>
      <c r="AS16" s="157">
        <f>COUNTA(AK17:AQ17)</f>
        <v>0</v>
      </c>
      <c r="AV16" s="120"/>
      <c r="AW16" s="131"/>
      <c r="AX16" s="140"/>
      <c r="AY16" s="140"/>
      <c r="AZ16" s="140"/>
      <c r="BA16" s="140"/>
      <c r="BB16" s="140"/>
      <c r="BC16" s="148"/>
      <c r="BD16" s="151" t="s">
        <v>7</v>
      </c>
      <c r="BE16" s="157">
        <f>COUNTA(AW17:BC17)</f>
        <v>0</v>
      </c>
      <c r="BG16" s="120"/>
      <c r="BH16" s="131"/>
      <c r="BI16" s="140"/>
      <c r="BJ16" s="140"/>
      <c r="BK16" s="140"/>
      <c r="BL16" s="140"/>
      <c r="BM16" s="140"/>
      <c r="BN16" s="148"/>
      <c r="BO16" s="151" t="s">
        <v>7</v>
      </c>
      <c r="BP16" s="157">
        <f>COUNTA(BH17:BN17)</f>
        <v>0</v>
      </c>
    </row>
    <row r="17" spans="1:74" ht="14.25" customHeight="1">
      <c r="A17" s="116"/>
      <c r="B17" s="120" t="s">
        <v>17</v>
      </c>
      <c r="C17" s="131"/>
      <c r="D17" s="140"/>
      <c r="E17" s="140"/>
      <c r="F17" s="140"/>
      <c r="G17" s="140"/>
      <c r="H17" s="140" t="s">
        <v>57</v>
      </c>
      <c r="I17" s="148" t="s">
        <v>57</v>
      </c>
      <c r="J17" s="151" t="s">
        <v>31</v>
      </c>
      <c r="K17" s="159">
        <f>K16/K13</f>
        <v>0.4</v>
      </c>
      <c r="L17" s="116"/>
      <c r="M17" s="120" t="s">
        <v>17</v>
      </c>
      <c r="N17" s="131"/>
      <c r="O17" s="140"/>
      <c r="P17" s="140"/>
      <c r="Q17" s="140"/>
      <c r="R17" s="140"/>
      <c r="S17" s="140" t="s">
        <v>57</v>
      </c>
      <c r="T17" s="148" t="s">
        <v>57</v>
      </c>
      <c r="U17" s="151" t="s">
        <v>31</v>
      </c>
      <c r="V17" s="160">
        <f>V16/V13</f>
        <v>0.2857142857142857</v>
      </c>
      <c r="Y17" s="120" t="s">
        <v>17</v>
      </c>
      <c r="Z17" s="131"/>
      <c r="AA17" s="140"/>
      <c r="AB17" s="140"/>
      <c r="AC17" s="140"/>
      <c r="AD17" s="140"/>
      <c r="AE17" s="140" t="s">
        <v>57</v>
      </c>
      <c r="AF17" s="148" t="s">
        <v>57</v>
      </c>
      <c r="AG17" s="151" t="s">
        <v>31</v>
      </c>
      <c r="AH17" s="160">
        <f>AH16/AH13</f>
        <v>0.2857142857142857</v>
      </c>
      <c r="AJ17" s="120" t="s">
        <v>17</v>
      </c>
      <c r="AK17" s="131"/>
      <c r="AL17" s="140"/>
      <c r="AM17" s="140"/>
      <c r="AN17" s="140"/>
      <c r="AO17" s="140"/>
      <c r="AP17" s="140"/>
      <c r="AQ17" s="148"/>
      <c r="AR17" s="151" t="s">
        <v>31</v>
      </c>
      <c r="AS17" s="160" t="e">
        <f>AS16/AS13</f>
        <v>#DIV/0!</v>
      </c>
      <c r="AV17" s="120" t="s">
        <v>17</v>
      </c>
      <c r="AW17" s="131"/>
      <c r="AX17" s="140"/>
      <c r="AY17" s="140"/>
      <c r="AZ17" s="140"/>
      <c r="BA17" s="140"/>
      <c r="BB17" s="140"/>
      <c r="BC17" s="148"/>
      <c r="BD17" s="151" t="s">
        <v>31</v>
      </c>
      <c r="BE17" s="160" t="e">
        <f>BE16/BE13</f>
        <v>#DIV/0!</v>
      </c>
      <c r="BG17" s="120" t="s">
        <v>17</v>
      </c>
      <c r="BH17" s="131"/>
      <c r="BI17" s="140"/>
      <c r="BJ17" s="140"/>
      <c r="BK17" s="140"/>
      <c r="BL17" s="140"/>
      <c r="BM17" s="140"/>
      <c r="BN17" s="148"/>
      <c r="BO17" s="151" t="s">
        <v>31</v>
      </c>
      <c r="BP17" s="160" t="e">
        <f>BP16/BP13</f>
        <v>#DIV/0!</v>
      </c>
    </row>
    <row r="18" spans="1:74" ht="14.25" customHeight="1">
      <c r="A18" s="116"/>
      <c r="B18" s="121"/>
      <c r="C18" s="132"/>
      <c r="D18" s="141"/>
      <c r="E18" s="141"/>
      <c r="F18" s="141"/>
      <c r="G18" s="141"/>
      <c r="H18" s="141"/>
      <c r="I18" s="149"/>
      <c r="J18" s="152" t="s">
        <v>10</v>
      </c>
      <c r="K18" s="149" t="str">
        <f>IF(K11&lt;1,"対象外",IF(K16&gt;=K11,"OK","NG"))</f>
        <v>OK</v>
      </c>
      <c r="L18" s="116"/>
      <c r="M18" s="121"/>
      <c r="N18" s="132"/>
      <c r="O18" s="141"/>
      <c r="P18" s="141"/>
      <c r="Q18" s="141"/>
      <c r="R18" s="141"/>
      <c r="S18" s="141"/>
      <c r="T18" s="149"/>
      <c r="U18" s="152" t="s">
        <v>10</v>
      </c>
      <c r="V18" s="149" t="str">
        <f>IF(1&gt;V11,"対象外",IF(V16&gt;=V11,"OK","NG"))</f>
        <v>OK</v>
      </c>
      <c r="Y18" s="121"/>
      <c r="Z18" s="132"/>
      <c r="AA18" s="141"/>
      <c r="AB18" s="141"/>
      <c r="AC18" s="141"/>
      <c r="AD18" s="141"/>
      <c r="AE18" s="141"/>
      <c r="AF18" s="149"/>
      <c r="AG18" s="152" t="s">
        <v>10</v>
      </c>
      <c r="AH18" s="149" t="str">
        <f>IF(1&gt;AH11,"対象外",IF(AH16&gt;=AH11,"OK","NG"))</f>
        <v>OK</v>
      </c>
      <c r="AJ18" s="121"/>
      <c r="AK18" s="132"/>
      <c r="AL18" s="141"/>
      <c r="AM18" s="141"/>
      <c r="AN18" s="141"/>
      <c r="AO18" s="141"/>
      <c r="AP18" s="141"/>
      <c r="AQ18" s="149"/>
      <c r="AR18" s="152" t="s">
        <v>10</v>
      </c>
      <c r="AS18" s="149" t="str">
        <f>IF(1&gt;AS11,"対象外",IF(AS16&gt;=AS11,"OK","NG"))</f>
        <v>対象外</v>
      </c>
      <c r="AV18" s="121"/>
      <c r="AW18" s="132"/>
      <c r="AX18" s="141"/>
      <c r="AY18" s="141"/>
      <c r="AZ18" s="141"/>
      <c r="BA18" s="141"/>
      <c r="BB18" s="141"/>
      <c r="BC18" s="149"/>
      <c r="BD18" s="152" t="s">
        <v>10</v>
      </c>
      <c r="BE18" s="149" t="str">
        <f>IF(1&gt;BE11,"対象外",IF(BE16&gt;=BE11,"OK","NG"))</f>
        <v>対象外</v>
      </c>
      <c r="BG18" s="121"/>
      <c r="BH18" s="132"/>
      <c r="BI18" s="141"/>
      <c r="BJ18" s="141"/>
      <c r="BK18" s="141"/>
      <c r="BL18" s="141"/>
      <c r="BM18" s="141"/>
      <c r="BN18" s="149"/>
      <c r="BO18" s="152" t="s">
        <v>10</v>
      </c>
      <c r="BP18" s="149" t="str">
        <f>IF(1&gt;BP11,"対象外",IF(BP16&gt;=BP11,"OK","NG"))</f>
        <v>対象外</v>
      </c>
      <c r="BV18" s="115" t="str">
        <f>IF(COUNTIF(K18:BP18,"NG")&gt;=1,"NG","OK")</f>
        <v>OK</v>
      </c>
    </row>
    <row r="19" spans="1:74" ht="14.25" hidden="1" customHeight="1">
      <c r="A19" s="116"/>
      <c r="B19" s="122" t="s">
        <v>32</v>
      </c>
      <c r="C19" s="122"/>
      <c r="D19" s="122"/>
      <c r="E19" s="122"/>
      <c r="F19" s="122"/>
      <c r="G19" s="122"/>
      <c r="H19" s="122">
        <f>IF(AND(DAY(H11)&gt;=22,DAY(H11)&lt;=28,H12="土"),1,0)</f>
        <v>0</v>
      </c>
      <c r="I19" s="122"/>
      <c r="J19" s="153"/>
      <c r="K19" s="153"/>
      <c r="L19" s="153"/>
      <c r="M19" s="122"/>
      <c r="N19" s="122"/>
      <c r="O19" s="122"/>
      <c r="P19" s="122"/>
      <c r="Q19" s="122"/>
      <c r="R19" s="122"/>
      <c r="S19" s="122">
        <f>IF(AND(DAY(S11)&gt;=22,DAY(S11)&lt;=28,S12="土"),1,0)</f>
        <v>0</v>
      </c>
      <c r="T19" s="122"/>
      <c r="U19" s="153"/>
      <c r="V19" s="153"/>
      <c r="W19" s="167"/>
      <c r="X19" s="167"/>
      <c r="Y19" s="122"/>
      <c r="Z19" s="122"/>
      <c r="AA19" s="122"/>
      <c r="AB19" s="122"/>
      <c r="AC19" s="122"/>
      <c r="AD19" s="122"/>
      <c r="AE19" s="122">
        <f>IF(AND(DAY(AE11)&gt;=22,DAY(AE11)&lt;=28,AE12="土"),1,0)</f>
        <v>0</v>
      </c>
      <c r="AF19" s="122"/>
      <c r="AG19" s="153"/>
      <c r="AH19" s="153"/>
      <c r="AI19" s="167"/>
      <c r="AJ19" s="122"/>
      <c r="AK19" s="122"/>
      <c r="AL19" s="122"/>
      <c r="AM19" s="122"/>
      <c r="AN19" s="122"/>
      <c r="AO19" s="122"/>
      <c r="AP19" s="122" t="e">
        <f>IF(AND(DAY(AP11)&gt;=22,DAY(AP11)&lt;=28,AP12="土"),1,0)</f>
        <v>#VALUE!</v>
      </c>
      <c r="AQ19" s="122"/>
      <c r="AR19" s="153"/>
      <c r="AS19" s="153"/>
      <c r="AT19" s="167"/>
      <c r="AU19" s="167"/>
      <c r="AV19" s="122"/>
      <c r="AW19" s="122"/>
      <c r="AX19" s="122"/>
      <c r="AY19" s="122"/>
      <c r="AZ19" s="122"/>
      <c r="BA19" s="122"/>
      <c r="BB19" s="122" t="e">
        <f>IF(AND(DAY(BB11)&gt;=22,DAY(BB11)&lt;=28,BB12="土"),1,0)</f>
        <v>#VALUE!</v>
      </c>
      <c r="BC19" s="122"/>
      <c r="BD19" s="153"/>
      <c r="BE19" s="153"/>
      <c r="BF19" s="167"/>
      <c r="BG19" s="122"/>
      <c r="BH19" s="122"/>
      <c r="BI19" s="122"/>
      <c r="BJ19" s="122"/>
      <c r="BK19" s="122"/>
      <c r="BL19" s="122"/>
      <c r="BM19" s="122" t="e">
        <f>IF(AND(DAY(BM11)&gt;=22,DAY(BM11)&lt;=28,BM12="土"),1,0)</f>
        <v>#VALUE!</v>
      </c>
      <c r="BN19" s="122"/>
      <c r="BO19" s="153"/>
      <c r="BP19" s="153"/>
      <c r="BU19" s="115">
        <f t="shared" ref="BU19:BU26" si="11">_xlfn.AGGREGATE(9,6,C19:BN19)</f>
        <v>0</v>
      </c>
    </row>
    <row r="20" spans="1:74" ht="14.25" hidden="1" customHeight="1">
      <c r="A20" s="116"/>
      <c r="B20" s="122" t="s">
        <v>46</v>
      </c>
      <c r="C20" s="122"/>
      <c r="D20" s="122"/>
      <c r="E20" s="122"/>
      <c r="F20" s="122"/>
      <c r="G20" s="122"/>
      <c r="H20" s="122">
        <f>IF(AND(DAY(H11)&gt;=22,DAY(H11)&lt;=28,H12="土",OR(H17="休",H17="雨")),1,0)</f>
        <v>0</v>
      </c>
      <c r="I20" s="122"/>
      <c r="J20" s="153"/>
      <c r="K20" s="153"/>
      <c r="L20" s="153"/>
      <c r="M20" s="122"/>
      <c r="N20" s="122"/>
      <c r="O20" s="122"/>
      <c r="P20" s="122"/>
      <c r="Q20" s="122"/>
      <c r="R20" s="122"/>
      <c r="S20" s="122">
        <f>IF(AND(DAY(S11)&gt;=22,DAY(S11)&lt;=28,S12="土",OR(S17="休",S17="雨")),1,0)</f>
        <v>0</v>
      </c>
      <c r="T20" s="122"/>
      <c r="U20" s="153"/>
      <c r="V20" s="153"/>
      <c r="W20" s="167"/>
      <c r="X20" s="167"/>
      <c r="Y20" s="122"/>
      <c r="Z20" s="122"/>
      <c r="AA20" s="122"/>
      <c r="AB20" s="122"/>
      <c r="AC20" s="122"/>
      <c r="AD20" s="122"/>
      <c r="AE20" s="122">
        <f>IF(AND(DAY(AE11)&gt;=22,DAY(AE11)&lt;=28,AE12="土",OR(AE17="休",AE17="雨")),1,0)</f>
        <v>0</v>
      </c>
      <c r="AF20" s="122"/>
      <c r="AG20" s="153"/>
      <c r="AH20" s="153"/>
      <c r="AI20" s="167"/>
      <c r="AJ20" s="122"/>
      <c r="AK20" s="122"/>
      <c r="AL20" s="122"/>
      <c r="AM20" s="122"/>
      <c r="AN20" s="122"/>
      <c r="AO20" s="122"/>
      <c r="AP20" s="122" t="e">
        <f>IF(AND(DAY(AP11)&gt;=22,DAY(AP11)&lt;=28,AP12="土",OR(AP17="休",AP17="雨")),1,0)</f>
        <v>#VALUE!</v>
      </c>
      <c r="AQ20" s="122"/>
      <c r="AR20" s="153"/>
      <c r="AS20" s="153"/>
      <c r="AT20" s="167"/>
      <c r="AU20" s="167"/>
      <c r="AV20" s="122"/>
      <c r="AW20" s="122"/>
      <c r="AX20" s="122"/>
      <c r="AY20" s="122"/>
      <c r="AZ20" s="122"/>
      <c r="BA20" s="122"/>
      <c r="BB20" s="122" t="e">
        <f>IF(AND(DAY(BB11)&gt;=22,DAY(BB11)&lt;=28,BB12="土",OR(BB17="休",BB17="雨")),1,0)</f>
        <v>#VALUE!</v>
      </c>
      <c r="BC20" s="122"/>
      <c r="BD20" s="153"/>
      <c r="BE20" s="153"/>
      <c r="BF20" s="167"/>
      <c r="BG20" s="122"/>
      <c r="BH20" s="122"/>
      <c r="BI20" s="122"/>
      <c r="BJ20" s="122"/>
      <c r="BK20" s="122"/>
      <c r="BL20" s="122"/>
      <c r="BM20" s="122" t="e">
        <f>IF(AND(DAY(BM11)&gt;=22,DAY(BM11)&lt;=28,BM12="土",OR(BM17="休",BM17="雨")),1,0)</f>
        <v>#VALUE!</v>
      </c>
      <c r="BN20" s="122"/>
      <c r="BO20" s="153"/>
      <c r="BP20" s="153"/>
      <c r="BU20" s="115">
        <f t="shared" si="11"/>
        <v>0</v>
      </c>
    </row>
    <row r="21" spans="1:74" ht="14.25" hidden="1" customHeight="1">
      <c r="A21" s="116"/>
      <c r="B21" s="122" t="s">
        <v>37</v>
      </c>
      <c r="C21" s="122"/>
      <c r="D21" s="122"/>
      <c r="E21" s="122"/>
      <c r="F21" s="122"/>
      <c r="G21" s="122"/>
      <c r="H21" s="122">
        <f>IF(AND(DAY(H11)&gt;=8,DAY(H11)&lt;=14,H12="土"),1,0)</f>
        <v>0</v>
      </c>
      <c r="I21" s="122"/>
      <c r="J21" s="153"/>
      <c r="K21" s="153"/>
      <c r="L21" s="153"/>
      <c r="M21" s="122"/>
      <c r="N21" s="122"/>
      <c r="O21" s="122"/>
      <c r="P21" s="122"/>
      <c r="Q21" s="122"/>
      <c r="R21" s="122"/>
      <c r="S21" s="122">
        <f>IF(AND(DAY(S11)&gt;=8,DAY(S11)&lt;=14,S12="土"),1,0)</f>
        <v>1</v>
      </c>
      <c r="T21" s="122"/>
      <c r="U21" s="153"/>
      <c r="V21" s="153"/>
      <c r="W21" s="167"/>
      <c r="X21" s="167"/>
      <c r="Y21" s="122"/>
      <c r="Z21" s="122"/>
      <c r="AA21" s="122"/>
      <c r="AB21" s="122"/>
      <c r="AC21" s="122"/>
      <c r="AD21" s="122"/>
      <c r="AE21" s="122">
        <f>IF(AND(DAY(AE11)&gt;=8,DAY(AE11)&lt;=14,AE12="土"),1,0)</f>
        <v>0</v>
      </c>
      <c r="AF21" s="122"/>
      <c r="AG21" s="153"/>
      <c r="AH21" s="153"/>
      <c r="AI21" s="167"/>
      <c r="AJ21" s="122"/>
      <c r="AK21" s="122"/>
      <c r="AL21" s="122"/>
      <c r="AM21" s="122"/>
      <c r="AN21" s="122"/>
      <c r="AO21" s="122"/>
      <c r="AP21" s="122" t="e">
        <f>IF(AND(DAY(AP11)&gt;=8,DAY(AP11)&lt;=14,AP12="土"),1,0)</f>
        <v>#VALUE!</v>
      </c>
      <c r="AQ21" s="122"/>
      <c r="AR21" s="153"/>
      <c r="AS21" s="153"/>
      <c r="AT21" s="167"/>
      <c r="AU21" s="167"/>
      <c r="AV21" s="122"/>
      <c r="AW21" s="122"/>
      <c r="AX21" s="122"/>
      <c r="AY21" s="122"/>
      <c r="AZ21" s="122"/>
      <c r="BA21" s="122"/>
      <c r="BB21" s="122" t="e">
        <f>IF(AND(DAY(BB11)&gt;=8,DAY(BB11)&lt;=14,BB12="土"),1,0)</f>
        <v>#VALUE!</v>
      </c>
      <c r="BC21" s="122"/>
      <c r="BD21" s="153"/>
      <c r="BE21" s="153"/>
      <c r="BF21" s="167"/>
      <c r="BG21" s="122"/>
      <c r="BH21" s="122"/>
      <c r="BI21" s="122"/>
      <c r="BJ21" s="122"/>
      <c r="BK21" s="122"/>
      <c r="BL21" s="122"/>
      <c r="BM21" s="122" t="e">
        <f>IF(AND(DAY(BM11)&gt;=8,DAY(BM11)&lt;=14,BM12="土"),1,0)</f>
        <v>#VALUE!</v>
      </c>
      <c r="BN21" s="122"/>
      <c r="BO21" s="153"/>
      <c r="BP21" s="153"/>
      <c r="BU21" s="115">
        <f t="shared" si="11"/>
        <v>1</v>
      </c>
    </row>
    <row r="22" spans="1:74" ht="14.25" hidden="1" customHeight="1">
      <c r="A22" s="116"/>
      <c r="B22" s="122" t="s">
        <v>52</v>
      </c>
      <c r="C22" s="122"/>
      <c r="D22" s="122"/>
      <c r="E22" s="122"/>
      <c r="F22" s="122"/>
      <c r="G22" s="122"/>
      <c r="H22" s="122">
        <f>IF(AND(DAY(H11)&gt;=8,DAY(H11)&lt;=14,H12="土",OR(H17="休",H17="雨")),1,0)</f>
        <v>0</v>
      </c>
      <c r="I22" s="122"/>
      <c r="J22" s="153"/>
      <c r="K22" s="153"/>
      <c r="L22" s="153"/>
      <c r="M22" s="122"/>
      <c r="N22" s="122"/>
      <c r="O22" s="122"/>
      <c r="P22" s="122"/>
      <c r="Q22" s="122"/>
      <c r="R22" s="122"/>
      <c r="S22" s="122">
        <f>IF(AND(DAY(S11)&gt;=8,DAY(S11)&lt;=14,S12="土",OR(S17="休",S17="雨")),1,0)</f>
        <v>1</v>
      </c>
      <c r="T22" s="122"/>
      <c r="U22" s="153"/>
      <c r="V22" s="153"/>
      <c r="W22" s="167"/>
      <c r="X22" s="167"/>
      <c r="Y22" s="122"/>
      <c r="Z22" s="122"/>
      <c r="AA22" s="122"/>
      <c r="AB22" s="122"/>
      <c r="AC22" s="122"/>
      <c r="AD22" s="122"/>
      <c r="AE22" s="122">
        <f>IF(AND(DAY(AE11)&gt;=8,DAY(AE11)&lt;=14,AE12="土",OR(AE17="休",AE17="雨")),1,0)</f>
        <v>0</v>
      </c>
      <c r="AF22" s="122"/>
      <c r="AG22" s="153"/>
      <c r="AH22" s="153"/>
      <c r="AI22" s="167"/>
      <c r="AJ22" s="122"/>
      <c r="AK22" s="122"/>
      <c r="AL22" s="122"/>
      <c r="AM22" s="122"/>
      <c r="AN22" s="122"/>
      <c r="AO22" s="122"/>
      <c r="AP22" s="122" t="e">
        <f>IF(AND(DAY(AP11)&gt;=8,DAY(AP11)&lt;=14,AP12="土",OR(AP17="休",AP17="雨")),1,0)</f>
        <v>#VALUE!</v>
      </c>
      <c r="AQ22" s="122"/>
      <c r="AR22" s="153"/>
      <c r="AS22" s="153"/>
      <c r="AT22" s="167"/>
      <c r="AU22" s="167"/>
      <c r="AV22" s="122"/>
      <c r="AW22" s="122"/>
      <c r="AX22" s="122"/>
      <c r="AY22" s="122"/>
      <c r="AZ22" s="122"/>
      <c r="BA22" s="122"/>
      <c r="BB22" s="122" t="e">
        <f>IF(AND(DAY(BB11)&gt;=8,DAY(BB11)&lt;=14,BB12="土",OR(BB17="休",BB17="雨")),1,0)</f>
        <v>#VALUE!</v>
      </c>
      <c r="BC22" s="122"/>
      <c r="BD22" s="153"/>
      <c r="BE22" s="153"/>
      <c r="BF22" s="167"/>
      <c r="BG22" s="122"/>
      <c r="BH22" s="122"/>
      <c r="BI22" s="122"/>
      <c r="BJ22" s="122"/>
      <c r="BK22" s="122"/>
      <c r="BL22" s="122"/>
      <c r="BM22" s="122" t="e">
        <f>IF(AND(DAY(BM11)&gt;=8,DAY(BM11)&lt;=14,BM12="土",OR(BM17="休",BM17="雨")),1,0)</f>
        <v>#VALUE!</v>
      </c>
      <c r="BN22" s="122"/>
      <c r="BO22" s="153"/>
      <c r="BP22" s="153"/>
      <c r="BU22" s="115">
        <f t="shared" si="11"/>
        <v>1</v>
      </c>
    </row>
    <row r="23" spans="1:74" ht="14.25" hidden="1" customHeight="1">
      <c r="A23" s="116"/>
      <c r="B23" s="122" t="s">
        <v>51</v>
      </c>
      <c r="C23" s="122"/>
      <c r="D23" s="122"/>
      <c r="E23" s="122"/>
      <c r="F23" s="122"/>
      <c r="G23" s="122"/>
      <c r="H23" s="122"/>
      <c r="I23" s="122">
        <f>IF(AND(DAY(I11)&gt;=22,DAY(I11)&lt;=28,I12="日"),1,0)</f>
        <v>0</v>
      </c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>
        <f>IF(AND(DAY(T11)&gt;=22,DAY(T11)&lt;=28,T12="日"),1,0)</f>
        <v>0</v>
      </c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>
        <f>IF(AND(DAY(AF11)&gt;=22,DAY(AF11)&lt;=28,AF12="日"),1,0)</f>
        <v>0</v>
      </c>
      <c r="AG23" s="122"/>
      <c r="AH23" s="122"/>
      <c r="AI23" s="122"/>
      <c r="AJ23" s="122"/>
      <c r="AK23" s="122"/>
      <c r="AL23" s="122"/>
      <c r="AM23" s="122"/>
      <c r="AN23" s="122"/>
      <c r="AO23" s="122"/>
      <c r="AP23" s="122"/>
      <c r="AQ23" s="122" t="e">
        <f>IF(AND(DAY(AQ11)&gt;=22,DAY(AQ11)&lt;=28,AQ12="日"),1,0)</f>
        <v>#VALUE!</v>
      </c>
      <c r="AR23" s="122"/>
      <c r="AS23" s="122"/>
      <c r="AT23" s="122"/>
      <c r="AU23" s="122"/>
      <c r="AV23" s="122"/>
      <c r="AW23" s="122"/>
      <c r="AX23" s="122"/>
      <c r="AY23" s="122"/>
      <c r="AZ23" s="122"/>
      <c r="BA23" s="122"/>
      <c r="BB23" s="122"/>
      <c r="BC23" s="122" t="e">
        <f>IF(AND(DAY(BC11)&gt;=22,DAY(BC11)&lt;=28,BC12="日"),1,0)</f>
        <v>#VALUE!</v>
      </c>
      <c r="BD23" s="122"/>
      <c r="BE23" s="122"/>
      <c r="BF23" s="122"/>
      <c r="BG23" s="122"/>
      <c r="BH23" s="122"/>
      <c r="BI23" s="122"/>
      <c r="BJ23" s="122"/>
      <c r="BK23" s="122"/>
      <c r="BL23" s="122"/>
      <c r="BM23" s="122"/>
      <c r="BN23" s="122" t="e">
        <f>IF(AND(DAY(BN11)&gt;=22,DAY(BN11)&lt;=28,BN12="日"),1,0)</f>
        <v>#VALUE!</v>
      </c>
      <c r="BO23" s="153"/>
      <c r="BP23" s="153"/>
      <c r="BU23" s="115">
        <f t="shared" si="11"/>
        <v>0</v>
      </c>
    </row>
    <row r="24" spans="1:74" ht="14.25" hidden="1" customHeight="1">
      <c r="A24" s="116"/>
      <c r="B24" s="122" t="s">
        <v>53</v>
      </c>
      <c r="C24" s="122"/>
      <c r="D24" s="122"/>
      <c r="E24" s="122"/>
      <c r="F24" s="122"/>
      <c r="G24" s="122"/>
      <c r="H24" s="122"/>
      <c r="I24" s="122">
        <f>IF(AND(DAY(I11)&gt;=22,DAY(I11)&lt;=28,I12="日",OR(I17="休",I17="雨")),1,0)</f>
        <v>0</v>
      </c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>
        <f>IF(AND(DAY(T11)&gt;=22,DAY(T11)&lt;=28,T12="日",OR(T17="休",T17="雨")),1,0)</f>
        <v>0</v>
      </c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>
        <f>IF(AND(DAY(AF11)&gt;=22,DAY(AF11)&lt;=28,AF12="日",OR(AF17="休",AF17="雨")),1,0)</f>
        <v>0</v>
      </c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 t="e">
        <f>IF(AND(DAY(AQ11)&gt;=22,DAY(AQ11)&lt;=28,AQ12="日",OR(AQ17="休",AQ17="雨")),1,0)</f>
        <v>#VALUE!</v>
      </c>
      <c r="AR24" s="122"/>
      <c r="AS24" s="122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 t="e">
        <f>IF(AND(DAY(BC11)&gt;=22,DAY(BC11)&lt;=28,BC12="日",OR(BC17="休",BC17="雨")),1,0)</f>
        <v>#VALUE!</v>
      </c>
      <c r="BD24" s="122"/>
      <c r="BE24" s="122"/>
      <c r="BF24" s="122"/>
      <c r="BG24" s="122"/>
      <c r="BH24" s="122"/>
      <c r="BI24" s="122"/>
      <c r="BJ24" s="122"/>
      <c r="BK24" s="122"/>
      <c r="BL24" s="122"/>
      <c r="BM24" s="122"/>
      <c r="BN24" s="122" t="e">
        <f>IF(AND(DAY(BN11)&gt;=22,DAY(BN11)&lt;=28,BN12="日",OR(BN17="休",BN17="雨")),1,0)</f>
        <v>#VALUE!</v>
      </c>
      <c r="BO24" s="153"/>
      <c r="BP24" s="153"/>
      <c r="BU24" s="115">
        <f t="shared" si="11"/>
        <v>0</v>
      </c>
    </row>
    <row r="25" spans="1:74" ht="14.25" hidden="1" customHeight="1">
      <c r="A25" s="116"/>
      <c r="B25" s="122" t="s">
        <v>54</v>
      </c>
      <c r="C25" s="122"/>
      <c r="D25" s="122"/>
      <c r="E25" s="122"/>
      <c r="F25" s="122"/>
      <c r="G25" s="122"/>
      <c r="H25" s="122"/>
      <c r="I25" s="122">
        <f>IF(AND(DAY(I11)&gt;=8,DAY(I11)&lt;=14,I12="日"),1,0)</f>
        <v>0</v>
      </c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>
        <f>IF(AND(DAY(T11)&gt;=8,DAY(T11)&lt;=14,T12="日"),1,0)</f>
        <v>1</v>
      </c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>
        <f>IF(AND(DAY(AF11)&gt;=8,DAY(AF11)&lt;=14,AF12="日"),1,0)</f>
        <v>1</v>
      </c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22" t="e">
        <f>IF(AND(DAY(AQ11)&gt;=8,DAY(AQ11)&lt;=14,AQ12="日"),1,0)</f>
        <v>#VALUE!</v>
      </c>
      <c r="AR25" s="122"/>
      <c r="AS25" s="122"/>
      <c r="AT25" s="122"/>
      <c r="AU25" s="122"/>
      <c r="AV25" s="122"/>
      <c r="AW25" s="122"/>
      <c r="AX25" s="122"/>
      <c r="AY25" s="122"/>
      <c r="AZ25" s="122"/>
      <c r="BA25" s="122"/>
      <c r="BB25" s="122"/>
      <c r="BC25" s="122" t="e">
        <f>IF(AND(DAY(BC11)&gt;=8,DAY(BC11)&lt;=14,BC12="日"),1,0)</f>
        <v>#VALUE!</v>
      </c>
      <c r="BD25" s="122"/>
      <c r="BE25" s="122"/>
      <c r="BF25" s="122"/>
      <c r="BG25" s="122"/>
      <c r="BH25" s="122"/>
      <c r="BI25" s="122"/>
      <c r="BJ25" s="122"/>
      <c r="BK25" s="122"/>
      <c r="BL25" s="122"/>
      <c r="BM25" s="122"/>
      <c r="BN25" s="122" t="e">
        <f>IF(AND(DAY(BN11)&gt;=8,DAY(BN11)&lt;=14,BN12="日"),1,0)</f>
        <v>#VALUE!</v>
      </c>
      <c r="BO25" s="153"/>
      <c r="BP25" s="153"/>
      <c r="BU25" s="115">
        <f t="shared" si="11"/>
        <v>2</v>
      </c>
    </row>
    <row r="26" spans="1:74" ht="14.25" hidden="1" customHeight="1">
      <c r="A26" s="116"/>
      <c r="B26" s="122" t="s">
        <v>56</v>
      </c>
      <c r="C26" s="122"/>
      <c r="D26" s="122"/>
      <c r="E26" s="122"/>
      <c r="F26" s="122"/>
      <c r="G26" s="122"/>
      <c r="H26" s="122"/>
      <c r="I26" s="122">
        <f>IF(AND(DAY(I11)&gt;=8,DAY(I11)&lt;=14,I12="日",OR(I17="休",I17="雨")),1,0)</f>
        <v>0</v>
      </c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>
        <f>IF(AND(DAY(T11)&gt;=8,DAY(T11)&lt;=14,T12="日",OR(T17="休",T17="雨")),1,0)</f>
        <v>1</v>
      </c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>
        <f>IF(AND(DAY(AF11)&gt;=8,DAY(AF11)&lt;=14,AF12="日",OR(AF17="休",AF17="雨")),1,0)</f>
        <v>1</v>
      </c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 t="e">
        <f>IF(AND(DAY(AQ11)&gt;=8,DAY(AQ11)&lt;=14,AQ12="日",OR(AQ17="休",AQ17="雨")),1,0)</f>
        <v>#VALUE!</v>
      </c>
      <c r="AR26" s="122"/>
      <c r="AS26" s="122"/>
      <c r="AT26" s="122"/>
      <c r="AU26" s="122"/>
      <c r="AV26" s="122"/>
      <c r="AW26" s="122"/>
      <c r="AX26" s="122"/>
      <c r="AY26" s="122"/>
      <c r="AZ26" s="122"/>
      <c r="BA26" s="122"/>
      <c r="BB26" s="122"/>
      <c r="BC26" s="122" t="e">
        <f>IF(AND(DAY(BC11)&gt;=8,DAY(BC11)&lt;=14,BC12="日",OR(BC17="休",BC17="雨")),1,0)</f>
        <v>#VALUE!</v>
      </c>
      <c r="BD26" s="122"/>
      <c r="BE26" s="122"/>
      <c r="BF26" s="122"/>
      <c r="BG26" s="122"/>
      <c r="BH26" s="122"/>
      <c r="BI26" s="122"/>
      <c r="BJ26" s="122"/>
      <c r="BK26" s="122"/>
      <c r="BL26" s="122"/>
      <c r="BM26" s="122"/>
      <c r="BN26" s="122" t="e">
        <f>IF(AND(DAY(BN11)&gt;=8,DAY(BN11)&lt;=14,BN12="日",OR(BN17="休",BN17="雨")),1,0)</f>
        <v>#VALUE!</v>
      </c>
      <c r="BO26" s="153"/>
      <c r="BP26" s="153"/>
      <c r="BU26" s="115">
        <f t="shared" si="11"/>
        <v>2</v>
      </c>
    </row>
    <row r="27" spans="1:74" ht="14.25" customHeight="1">
      <c r="A27" s="116"/>
      <c r="B27" s="123"/>
      <c r="C27" s="123"/>
      <c r="D27" s="123"/>
      <c r="E27" s="123"/>
      <c r="F27" s="123"/>
      <c r="G27" s="123"/>
      <c r="H27" s="123"/>
      <c r="I27" s="123"/>
      <c r="J27" s="116"/>
      <c r="K27" s="116"/>
      <c r="L27" s="116"/>
      <c r="M27" s="123"/>
      <c r="N27" s="123"/>
      <c r="O27" s="123"/>
      <c r="P27" s="123"/>
      <c r="Q27" s="123"/>
      <c r="R27" s="123"/>
      <c r="S27" s="123"/>
      <c r="T27" s="123"/>
      <c r="U27" s="116"/>
      <c r="V27" s="116"/>
      <c r="Y27" s="123"/>
      <c r="Z27" s="123"/>
      <c r="AA27" s="123"/>
      <c r="AB27" s="123"/>
      <c r="AC27" s="123"/>
      <c r="AD27" s="123"/>
      <c r="AE27" s="123"/>
      <c r="AF27" s="123"/>
      <c r="AG27" s="116"/>
      <c r="AH27" s="116"/>
      <c r="AJ27" s="123"/>
      <c r="AK27" s="123"/>
      <c r="AL27" s="123"/>
      <c r="AM27" s="123"/>
      <c r="AN27" s="123"/>
      <c r="AO27" s="123"/>
      <c r="AP27" s="123"/>
      <c r="AQ27" s="123"/>
      <c r="AR27" s="116"/>
      <c r="AS27" s="116"/>
      <c r="AV27" s="123"/>
      <c r="AW27" s="123"/>
      <c r="AX27" s="123"/>
      <c r="AY27" s="123"/>
      <c r="AZ27" s="123"/>
      <c r="BA27" s="123"/>
      <c r="BB27" s="123"/>
      <c r="BC27" s="123"/>
      <c r="BD27" s="116"/>
      <c r="BE27" s="116"/>
      <c r="BG27" s="123"/>
      <c r="BH27" s="123"/>
      <c r="BI27" s="123"/>
      <c r="BJ27" s="123"/>
      <c r="BK27" s="123"/>
      <c r="BL27" s="123"/>
      <c r="BM27" s="123"/>
      <c r="BN27" s="123"/>
      <c r="BO27" s="116"/>
      <c r="BP27" s="116"/>
    </row>
    <row r="28" spans="1:74" ht="14.25" customHeight="1">
      <c r="A28" s="116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</row>
    <row r="29" spans="1:74" ht="14.25" hidden="1" customHeight="1">
      <c r="A29" s="116"/>
      <c r="B29" s="116"/>
      <c r="C29" s="124">
        <f>YEAR(I9+1)</f>
        <v>2026</v>
      </c>
      <c r="D29" s="124">
        <f>MONTH(I9+1)</f>
        <v>7</v>
      </c>
      <c r="E29" s="124">
        <f>DAY(I9+1)</f>
        <v>20</v>
      </c>
      <c r="F29" s="124"/>
      <c r="G29" s="124"/>
      <c r="H29" s="124"/>
      <c r="I29" s="124"/>
      <c r="J29" s="116"/>
      <c r="K29" s="116"/>
      <c r="L29" s="116"/>
      <c r="M29" s="116"/>
      <c r="N29" s="124">
        <f>YEAR(T9+1)</f>
        <v>2026</v>
      </c>
      <c r="O29" s="124">
        <f>MONTH(T9+1)</f>
        <v>9</v>
      </c>
      <c r="P29" s="124">
        <f>DAY(T9+1)</f>
        <v>14</v>
      </c>
      <c r="Q29" s="124"/>
      <c r="R29" s="124"/>
      <c r="S29" s="124"/>
      <c r="T29" s="124"/>
      <c r="U29" s="116"/>
      <c r="V29" s="116"/>
      <c r="Y29" s="116"/>
      <c r="Z29" s="124">
        <f>YEAR(AF9+1)</f>
        <v>2026</v>
      </c>
      <c r="AA29" s="124">
        <f>MONTH(AF9+1)</f>
        <v>11</v>
      </c>
      <c r="AB29" s="124">
        <f>DAY(AF9+1)</f>
        <v>9</v>
      </c>
      <c r="AC29" s="124"/>
      <c r="AD29" s="124"/>
      <c r="AE29" s="124"/>
      <c r="AF29" s="124"/>
      <c r="AG29" s="116"/>
      <c r="AH29" s="116"/>
      <c r="AJ29" s="116"/>
      <c r="AK29" s="124">
        <f>YEAR(AQ9+1)</f>
        <v>2027</v>
      </c>
      <c r="AL29" s="124">
        <f>MONTH(AQ9+1)</f>
        <v>1</v>
      </c>
      <c r="AM29" s="124">
        <f>DAY(AQ9+1)</f>
        <v>4</v>
      </c>
      <c r="AN29" s="124"/>
      <c r="AO29" s="124"/>
      <c r="AP29" s="124"/>
      <c r="AQ29" s="124"/>
      <c r="AR29" s="116"/>
      <c r="AS29" s="116"/>
      <c r="AV29" s="116"/>
      <c r="AW29" s="124">
        <f>YEAR(BC9+1)</f>
        <v>2027</v>
      </c>
      <c r="AX29" s="124">
        <f>MONTH(BC9+1)</f>
        <v>3</v>
      </c>
      <c r="AY29" s="124">
        <f>DAY(BC9+1)</f>
        <v>1</v>
      </c>
      <c r="AZ29" s="124"/>
      <c r="BA29" s="124"/>
      <c r="BB29" s="124"/>
      <c r="BC29" s="124"/>
      <c r="BD29" s="116"/>
      <c r="BE29" s="116"/>
      <c r="BG29" s="116"/>
      <c r="BH29" s="124">
        <f>YEAR(BN9+1)</f>
        <v>2027</v>
      </c>
      <c r="BI29" s="124">
        <f>MONTH(BN9+1)</f>
        <v>4</v>
      </c>
      <c r="BJ29" s="124">
        <f>DAY(BN9+1)</f>
        <v>26</v>
      </c>
      <c r="BK29" s="124"/>
      <c r="BL29" s="124"/>
      <c r="BM29" s="124"/>
      <c r="BN29" s="124"/>
      <c r="BO29" s="116"/>
      <c r="BP29" s="116"/>
    </row>
    <row r="30" spans="1:74" ht="14.25" hidden="1" customHeight="1">
      <c r="A30" s="116"/>
      <c r="B30" s="116"/>
      <c r="C30" s="125">
        <f>I9+1</f>
        <v>46223</v>
      </c>
      <c r="D30" s="125">
        <f t="shared" ref="D30:I30" si="12">C30+1</f>
        <v>46224</v>
      </c>
      <c r="E30" s="125">
        <f t="shared" si="12"/>
        <v>46225</v>
      </c>
      <c r="F30" s="125">
        <f t="shared" si="12"/>
        <v>46226</v>
      </c>
      <c r="G30" s="125">
        <f t="shared" si="12"/>
        <v>46227</v>
      </c>
      <c r="H30" s="125">
        <f t="shared" si="12"/>
        <v>46228</v>
      </c>
      <c r="I30" s="125">
        <f t="shared" si="12"/>
        <v>46229</v>
      </c>
      <c r="J30" s="116"/>
      <c r="K30" s="116"/>
      <c r="L30" s="116"/>
      <c r="M30" s="116"/>
      <c r="N30" s="125">
        <f>T9+1</f>
        <v>46279</v>
      </c>
      <c r="O30" s="125">
        <f t="shared" ref="O30:T30" si="13">N30+1</f>
        <v>46280</v>
      </c>
      <c r="P30" s="125">
        <f t="shared" si="13"/>
        <v>46281</v>
      </c>
      <c r="Q30" s="125">
        <f t="shared" si="13"/>
        <v>46282</v>
      </c>
      <c r="R30" s="125">
        <f t="shared" si="13"/>
        <v>46283</v>
      </c>
      <c r="S30" s="125">
        <f t="shared" si="13"/>
        <v>46284</v>
      </c>
      <c r="T30" s="125">
        <f t="shared" si="13"/>
        <v>46285</v>
      </c>
      <c r="U30" s="116"/>
      <c r="V30" s="116"/>
      <c r="Y30" s="116"/>
      <c r="Z30" s="125">
        <f>AF9+1</f>
        <v>46335</v>
      </c>
      <c r="AA30" s="125">
        <f t="shared" ref="AA30:AF30" si="14">Z30+1</f>
        <v>46336</v>
      </c>
      <c r="AB30" s="125">
        <f t="shared" si="14"/>
        <v>46337</v>
      </c>
      <c r="AC30" s="125">
        <f t="shared" si="14"/>
        <v>46338</v>
      </c>
      <c r="AD30" s="125">
        <f t="shared" si="14"/>
        <v>46339</v>
      </c>
      <c r="AE30" s="125">
        <f t="shared" si="14"/>
        <v>46340</v>
      </c>
      <c r="AF30" s="125">
        <f t="shared" si="14"/>
        <v>46341</v>
      </c>
      <c r="AG30" s="116"/>
      <c r="AH30" s="116"/>
      <c r="AJ30" s="116"/>
      <c r="AK30" s="125">
        <f>AQ9+1</f>
        <v>46391</v>
      </c>
      <c r="AL30" s="125">
        <f t="shared" ref="AL30:AQ30" si="15">AK30+1</f>
        <v>46392</v>
      </c>
      <c r="AM30" s="125">
        <f t="shared" si="15"/>
        <v>46393</v>
      </c>
      <c r="AN30" s="125">
        <f t="shared" si="15"/>
        <v>46394</v>
      </c>
      <c r="AO30" s="125">
        <f t="shared" si="15"/>
        <v>46395</v>
      </c>
      <c r="AP30" s="125">
        <f t="shared" si="15"/>
        <v>46396</v>
      </c>
      <c r="AQ30" s="125">
        <f t="shared" si="15"/>
        <v>46397</v>
      </c>
      <c r="AR30" s="116"/>
      <c r="AS30" s="116"/>
      <c r="AV30" s="116"/>
      <c r="AW30" s="125">
        <f>BC9+1</f>
        <v>46447</v>
      </c>
      <c r="AX30" s="125">
        <f t="shared" ref="AX30:BC30" si="16">AW30+1</f>
        <v>46448</v>
      </c>
      <c r="AY30" s="125">
        <f t="shared" si="16"/>
        <v>46449</v>
      </c>
      <c r="AZ30" s="125">
        <f t="shared" si="16"/>
        <v>46450</v>
      </c>
      <c r="BA30" s="125">
        <f t="shared" si="16"/>
        <v>46451</v>
      </c>
      <c r="BB30" s="125">
        <f t="shared" si="16"/>
        <v>46452</v>
      </c>
      <c r="BC30" s="125">
        <f t="shared" si="16"/>
        <v>46453</v>
      </c>
      <c r="BD30" s="116"/>
      <c r="BE30" s="116"/>
      <c r="BG30" s="116"/>
      <c r="BH30" s="125">
        <f>BN9+1</f>
        <v>46503</v>
      </c>
      <c r="BI30" s="125">
        <f t="shared" ref="BI30:BN30" si="17">BH30+1</f>
        <v>46504</v>
      </c>
      <c r="BJ30" s="125">
        <f t="shared" si="17"/>
        <v>46505</v>
      </c>
      <c r="BK30" s="125">
        <f t="shared" si="17"/>
        <v>46506</v>
      </c>
      <c r="BL30" s="125">
        <f t="shared" si="17"/>
        <v>46507</v>
      </c>
      <c r="BM30" s="170">
        <f t="shared" si="17"/>
        <v>46508</v>
      </c>
      <c r="BN30" s="125">
        <f t="shared" si="17"/>
        <v>46509</v>
      </c>
      <c r="BO30" s="116"/>
      <c r="BP30" s="116"/>
    </row>
    <row r="31" spans="1:74" ht="14.25" customHeight="1">
      <c r="A31" s="116"/>
      <c r="B31" s="119" t="s">
        <v>1</v>
      </c>
      <c r="C31" s="126">
        <f>DATE($C29,$D29,1)</f>
        <v>46204</v>
      </c>
      <c r="D31" s="136"/>
      <c r="E31" s="136"/>
      <c r="F31" s="136"/>
      <c r="G31" s="136"/>
      <c r="H31" s="136"/>
      <c r="I31" s="136"/>
      <c r="J31" s="136"/>
      <c r="K31" s="155"/>
      <c r="L31" s="116"/>
      <c r="M31" s="119" t="s">
        <v>1</v>
      </c>
      <c r="N31" s="126">
        <f>DATE($N29,$O29,1)</f>
        <v>46266</v>
      </c>
      <c r="O31" s="136"/>
      <c r="P31" s="136"/>
      <c r="Q31" s="136"/>
      <c r="R31" s="136"/>
      <c r="S31" s="136"/>
      <c r="T31" s="136"/>
      <c r="U31" s="136"/>
      <c r="V31" s="155"/>
      <c r="Y31" s="119" t="s">
        <v>1</v>
      </c>
      <c r="Z31" s="126">
        <f>DATE($N29,$O29,1)</f>
        <v>46266</v>
      </c>
      <c r="AA31" s="136"/>
      <c r="AB31" s="136"/>
      <c r="AC31" s="136"/>
      <c r="AD31" s="136"/>
      <c r="AE31" s="136"/>
      <c r="AF31" s="136"/>
      <c r="AG31" s="136"/>
      <c r="AH31" s="155"/>
      <c r="AJ31" s="119" t="s">
        <v>1</v>
      </c>
      <c r="AK31" s="126">
        <f>DATE($AK29,$AL29,1)</f>
        <v>46388</v>
      </c>
      <c r="AL31" s="136"/>
      <c r="AM31" s="136"/>
      <c r="AN31" s="136"/>
      <c r="AO31" s="136"/>
      <c r="AP31" s="136"/>
      <c r="AQ31" s="136"/>
      <c r="AR31" s="136"/>
      <c r="AS31" s="155"/>
      <c r="AV31" s="119" t="s">
        <v>1</v>
      </c>
      <c r="AW31" s="126">
        <f>DATE($AW29,$AX29,1)</f>
        <v>46447</v>
      </c>
      <c r="AX31" s="136"/>
      <c r="AY31" s="136"/>
      <c r="AZ31" s="136"/>
      <c r="BA31" s="136"/>
      <c r="BB31" s="136"/>
      <c r="BC31" s="136"/>
      <c r="BD31" s="136"/>
      <c r="BE31" s="155"/>
      <c r="BG31" s="119" t="s">
        <v>1</v>
      </c>
      <c r="BH31" s="126">
        <f>DATE($BH29,$BI29,1)</f>
        <v>46478</v>
      </c>
      <c r="BI31" s="136"/>
      <c r="BJ31" s="136"/>
      <c r="BK31" s="136"/>
      <c r="BL31" s="136"/>
      <c r="BM31" s="136"/>
      <c r="BN31" s="136"/>
      <c r="BO31" s="136"/>
      <c r="BP31" s="155"/>
    </row>
    <row r="32" spans="1:74" ht="14.25" customHeight="1">
      <c r="A32" s="116"/>
      <c r="B32" s="120" t="s">
        <v>49</v>
      </c>
      <c r="C32" s="127">
        <f>IF(I9&lt;$G$5,C30,"")</f>
        <v>46223</v>
      </c>
      <c r="D32" s="137">
        <f t="shared" ref="D32:I32" si="18">IF(C30&lt;$G$5,C32+1,"")</f>
        <v>46224</v>
      </c>
      <c r="E32" s="137">
        <f t="shared" si="18"/>
        <v>46225</v>
      </c>
      <c r="F32" s="137">
        <f t="shared" si="18"/>
        <v>46226</v>
      </c>
      <c r="G32" s="137">
        <f t="shared" si="18"/>
        <v>46227</v>
      </c>
      <c r="H32" s="137">
        <f t="shared" si="18"/>
        <v>46228</v>
      </c>
      <c r="I32" s="137">
        <f t="shared" si="18"/>
        <v>46229</v>
      </c>
      <c r="J32" s="150" t="s">
        <v>25</v>
      </c>
      <c r="K32" s="156">
        <f>COUNTIFS(C33:I33,"土",C34:I34,"")+COUNTIFS(C33:I33,"日",C34:I34,"")</f>
        <v>2</v>
      </c>
      <c r="L32" s="116"/>
      <c r="M32" s="120" t="s">
        <v>49</v>
      </c>
      <c r="N32" s="127">
        <f>IF(T9&lt;$G$5,T11+1,"")</f>
        <v>46279</v>
      </c>
      <c r="O32" s="137">
        <f t="shared" ref="O32:T32" si="19">IF(N30&lt;$G$5,N32+1,"")</f>
        <v>46280</v>
      </c>
      <c r="P32" s="137">
        <f t="shared" si="19"/>
        <v>46281</v>
      </c>
      <c r="Q32" s="137">
        <f t="shared" si="19"/>
        <v>46282</v>
      </c>
      <c r="R32" s="137">
        <f t="shared" si="19"/>
        <v>46283</v>
      </c>
      <c r="S32" s="137">
        <f t="shared" si="19"/>
        <v>46284</v>
      </c>
      <c r="T32" s="137">
        <f t="shared" si="19"/>
        <v>46285</v>
      </c>
      <c r="U32" s="150" t="s">
        <v>25</v>
      </c>
      <c r="V32" s="156">
        <f>COUNTIFS(N33:T33,"土",N34:T34,"")+COUNTIFS(N33:T33,"日",N34:T34,"")</f>
        <v>2</v>
      </c>
      <c r="Y32" s="120" t="s">
        <v>49</v>
      </c>
      <c r="Z32" s="127">
        <f>IF(AF9&lt;$G$5,AF11+1,"")</f>
        <v>46335</v>
      </c>
      <c r="AA32" s="137">
        <f t="shared" ref="AA32:AF32" si="20">IF(Z30&lt;$G$5,Z32+1,"")</f>
        <v>46336</v>
      </c>
      <c r="AB32" s="137">
        <f t="shared" si="20"/>
        <v>46337</v>
      </c>
      <c r="AC32" s="137">
        <f t="shared" si="20"/>
        <v>46338</v>
      </c>
      <c r="AD32" s="137">
        <f t="shared" si="20"/>
        <v>46339</v>
      </c>
      <c r="AE32" s="137">
        <f t="shared" si="20"/>
        <v>46340</v>
      </c>
      <c r="AF32" s="137">
        <f t="shared" si="20"/>
        <v>46341</v>
      </c>
      <c r="AG32" s="150" t="s">
        <v>25</v>
      </c>
      <c r="AH32" s="156">
        <f>COUNTIFS(Z33:AF33,"土",Z34:AF34,"")+COUNTIFS(Z33:AF33,"日",Z34:AF34,"")</f>
        <v>2</v>
      </c>
      <c r="AJ32" s="120" t="s">
        <v>49</v>
      </c>
      <c r="AK32" s="127" t="str">
        <f>IF(AQ9&lt;$G$5,AQ11+1,"")</f>
        <v/>
      </c>
      <c r="AL32" s="137" t="str">
        <f t="shared" ref="AL32:AQ32" si="21">IF(AK30&lt;$G$5,AK32+1,"")</f>
        <v/>
      </c>
      <c r="AM32" s="137" t="str">
        <f t="shared" si="21"/>
        <v/>
      </c>
      <c r="AN32" s="137" t="str">
        <f t="shared" si="21"/>
        <v/>
      </c>
      <c r="AO32" s="137" t="str">
        <f t="shared" si="21"/>
        <v/>
      </c>
      <c r="AP32" s="137" t="str">
        <f t="shared" si="21"/>
        <v/>
      </c>
      <c r="AQ32" s="137" t="str">
        <f t="shared" si="21"/>
        <v/>
      </c>
      <c r="AR32" s="150" t="s">
        <v>25</v>
      </c>
      <c r="AS32" s="156">
        <f>COUNTIFS(AK33:AQ33,"土",AK34:AQ34,"")+COUNTIFS(AK33:AQ33,"日",AK34:AQ34,"")</f>
        <v>0</v>
      </c>
      <c r="AV32" s="120" t="s">
        <v>49</v>
      </c>
      <c r="AW32" s="127" t="str">
        <f>IF(BC9&lt;$G$5,BC11+1,"")</f>
        <v/>
      </c>
      <c r="AX32" s="137" t="str">
        <f t="shared" ref="AX32:BC32" si="22">IF(AW30&lt;$G$5,AW32+1,"")</f>
        <v/>
      </c>
      <c r="AY32" s="137" t="str">
        <f t="shared" si="22"/>
        <v/>
      </c>
      <c r="AZ32" s="137" t="str">
        <f t="shared" si="22"/>
        <v/>
      </c>
      <c r="BA32" s="137" t="str">
        <f t="shared" si="22"/>
        <v/>
      </c>
      <c r="BB32" s="137" t="str">
        <f t="shared" si="22"/>
        <v/>
      </c>
      <c r="BC32" s="137" t="str">
        <f t="shared" si="22"/>
        <v/>
      </c>
      <c r="BD32" s="150" t="s">
        <v>25</v>
      </c>
      <c r="BE32" s="156">
        <f>COUNTIFS(AW33:BC33,"土",AW34:BC34,"")+COUNTIFS(AW33:BC33,"日",AW34:BC34,"")</f>
        <v>0</v>
      </c>
      <c r="BG32" s="120" t="s">
        <v>49</v>
      </c>
      <c r="BH32" s="127" t="str">
        <f>IF(BN9&lt;$G$5,BN11+1,"")</f>
        <v/>
      </c>
      <c r="BI32" s="137" t="str">
        <f t="shared" ref="BI32:BN32" si="23">IF(BH30&lt;$G$5,BH32+1,"")</f>
        <v/>
      </c>
      <c r="BJ32" s="137" t="str">
        <f t="shared" si="23"/>
        <v/>
      </c>
      <c r="BK32" s="137" t="str">
        <f t="shared" si="23"/>
        <v/>
      </c>
      <c r="BL32" s="137" t="str">
        <f t="shared" si="23"/>
        <v/>
      </c>
      <c r="BM32" s="137" t="str">
        <f t="shared" si="23"/>
        <v/>
      </c>
      <c r="BN32" s="137" t="str">
        <f t="shared" si="23"/>
        <v/>
      </c>
      <c r="BO32" s="150" t="s">
        <v>25</v>
      </c>
      <c r="BP32" s="156">
        <f>COUNTIFS(BH33:BN33,"土",BH34:BN34,"")+COUNTIFS(BH33:BN33,"日",BH34:BN34,"")</f>
        <v>0</v>
      </c>
    </row>
    <row r="33" spans="1:74" ht="14.25" customHeight="1">
      <c r="A33" s="116"/>
      <c r="B33" s="120" t="s">
        <v>26</v>
      </c>
      <c r="C33" s="128" t="str">
        <f>IF(C32="","","月")</f>
        <v>月</v>
      </c>
      <c r="D33" s="128" t="str">
        <f>IF(D32="","","火")</f>
        <v>火</v>
      </c>
      <c r="E33" s="128" t="str">
        <f>IF(E32="","","水")</f>
        <v>水</v>
      </c>
      <c r="F33" s="128" t="str">
        <f>IF(F32="","","木")</f>
        <v>木</v>
      </c>
      <c r="G33" s="128" t="str">
        <f>IF(G32="","","金")</f>
        <v>金</v>
      </c>
      <c r="H33" s="128" t="str">
        <f>IF(H32="","","土")</f>
        <v>土</v>
      </c>
      <c r="I33" s="128" t="str">
        <f>IF(I32="","","日")</f>
        <v>日</v>
      </c>
      <c r="J33" s="151" t="s">
        <v>50</v>
      </c>
      <c r="K33" s="157">
        <f>COUNTIF(C34:I34,"夏休")+COUNTIF(C34:I34,"冬休")+COUNTIF(C34:I34,"中止")+COUNTIF(C34:I34,"制作中")</f>
        <v>0</v>
      </c>
      <c r="L33" s="116"/>
      <c r="M33" s="120" t="s">
        <v>26</v>
      </c>
      <c r="N33" s="128" t="str">
        <f>IF(N32="","","月")</f>
        <v>月</v>
      </c>
      <c r="O33" s="128" t="str">
        <f>IF(O32="","","火")</f>
        <v>火</v>
      </c>
      <c r="P33" s="128" t="str">
        <f>IF(P32="","","水")</f>
        <v>水</v>
      </c>
      <c r="Q33" s="128" t="str">
        <f>IF(Q32="","","木")</f>
        <v>木</v>
      </c>
      <c r="R33" s="128" t="str">
        <f>IF(R32="","","金")</f>
        <v>金</v>
      </c>
      <c r="S33" s="128" t="str">
        <f>IF(S32="","","土")</f>
        <v>土</v>
      </c>
      <c r="T33" s="128" t="str">
        <f>IF(T32="","","日")</f>
        <v>日</v>
      </c>
      <c r="U33" s="151" t="s">
        <v>50</v>
      </c>
      <c r="V33" s="157">
        <f>COUNTIF(N34:T34,"夏休")+COUNTIF(N34:T34,"冬休")+COUNTIF(N34:T34,"中止")+COUNTIF(N34:T34,"制作中")</f>
        <v>0</v>
      </c>
      <c r="Y33" s="120" t="s">
        <v>26</v>
      </c>
      <c r="Z33" s="128" t="str">
        <f>IF(Z32="","","月")</f>
        <v>月</v>
      </c>
      <c r="AA33" s="128" t="str">
        <f>IF(AA32="","","火")</f>
        <v>火</v>
      </c>
      <c r="AB33" s="128" t="str">
        <f>IF(AB32="","","水")</f>
        <v>水</v>
      </c>
      <c r="AC33" s="128" t="str">
        <f>IF(AC32="","","木")</f>
        <v>木</v>
      </c>
      <c r="AD33" s="128" t="str">
        <f>IF(AD32="","","金")</f>
        <v>金</v>
      </c>
      <c r="AE33" s="128" t="str">
        <f>IF(AE32="","","土")</f>
        <v>土</v>
      </c>
      <c r="AF33" s="128" t="str">
        <f>IF(AF32="","","日")</f>
        <v>日</v>
      </c>
      <c r="AG33" s="151" t="s">
        <v>50</v>
      </c>
      <c r="AH33" s="157">
        <f>COUNTIF(Z34:AF34,"夏休")+COUNTIF(Z34:AF34,"冬休")+COUNTIF(Z34:AF34,"中止")+COUNTIF(Z34:AF34,"制作中")</f>
        <v>0</v>
      </c>
      <c r="AJ33" s="120" t="s">
        <v>26</v>
      </c>
      <c r="AK33" s="128" t="str">
        <f>IF(AK32="","","月")</f>
        <v/>
      </c>
      <c r="AL33" s="128" t="str">
        <f>IF(AL32="","","火")</f>
        <v/>
      </c>
      <c r="AM33" s="128" t="str">
        <f>IF(AM32="","","水")</f>
        <v/>
      </c>
      <c r="AN33" s="128" t="str">
        <f>IF(AN32="","","木")</f>
        <v/>
      </c>
      <c r="AO33" s="128" t="str">
        <f>IF(AO32="","","金")</f>
        <v/>
      </c>
      <c r="AP33" s="128" t="str">
        <f>IF(AP32="","","土")</f>
        <v/>
      </c>
      <c r="AQ33" s="128" t="str">
        <f>IF(AQ32="","","日")</f>
        <v/>
      </c>
      <c r="AR33" s="151" t="s">
        <v>50</v>
      </c>
      <c r="AS33" s="157">
        <f>COUNTIF(AK34:AQ34,"夏休")+COUNTIF(AK34:AQ34,"冬休")+COUNTIF(AK34:AQ34,"中止")+COUNTIF(AK34:AQ34,"制作中")</f>
        <v>0</v>
      </c>
      <c r="AV33" s="120" t="s">
        <v>26</v>
      </c>
      <c r="AW33" s="128" t="str">
        <f>IF(AW32="","","月")</f>
        <v/>
      </c>
      <c r="AX33" s="128" t="str">
        <f>IF(AX32="","","火")</f>
        <v/>
      </c>
      <c r="AY33" s="128" t="str">
        <f>IF(AY32="","","水")</f>
        <v/>
      </c>
      <c r="AZ33" s="128" t="str">
        <f>IF(AZ32="","","木")</f>
        <v/>
      </c>
      <c r="BA33" s="128" t="str">
        <f>IF(BA32="","","金")</f>
        <v/>
      </c>
      <c r="BB33" s="128" t="str">
        <f>IF(BB32="","","土")</f>
        <v/>
      </c>
      <c r="BC33" s="128" t="str">
        <f>IF(BC32="","","日")</f>
        <v/>
      </c>
      <c r="BD33" s="151" t="s">
        <v>50</v>
      </c>
      <c r="BE33" s="157">
        <f>COUNTIF(AW34:BC34,"夏休")+COUNTIF(AW34:BC34,"冬休")+COUNTIF(AW34:BC34,"中止")+COUNTIF(AW34:BC34,"制作中")</f>
        <v>0</v>
      </c>
      <c r="BG33" s="120" t="s">
        <v>26</v>
      </c>
      <c r="BH33" s="128" t="str">
        <f>IF(BH32="","","月")</f>
        <v/>
      </c>
      <c r="BI33" s="128" t="str">
        <f>IF(BI32="","","火")</f>
        <v/>
      </c>
      <c r="BJ33" s="128" t="str">
        <f>IF(BJ32="","","水")</f>
        <v/>
      </c>
      <c r="BK33" s="128" t="str">
        <f>IF(BK32="","","木")</f>
        <v/>
      </c>
      <c r="BL33" s="128" t="str">
        <f>IF(BL32="","","金")</f>
        <v/>
      </c>
      <c r="BM33" s="128" t="str">
        <f>IF(BM32="","","土")</f>
        <v/>
      </c>
      <c r="BN33" s="128" t="str">
        <f>IF(BN32="","","日")</f>
        <v/>
      </c>
      <c r="BO33" s="151" t="s">
        <v>50</v>
      </c>
      <c r="BP33" s="157">
        <f>COUNTIF(BH34:BN34,"夏休")+COUNTIF(BH34:BN34,"冬休")+COUNTIF(BH34:BN34,"中止")+COUNTIF(BH34:BN34,"制作中")</f>
        <v>0</v>
      </c>
    </row>
    <row r="34" spans="1:74" ht="14.25" customHeight="1">
      <c r="A34" s="116"/>
      <c r="B34" s="120" t="s">
        <v>50</v>
      </c>
      <c r="C34" s="129"/>
      <c r="D34" s="138"/>
      <c r="E34" s="138"/>
      <c r="F34" s="138"/>
      <c r="G34" s="138"/>
      <c r="H34" s="138"/>
      <c r="I34" s="146"/>
      <c r="J34" s="151" t="s">
        <v>4</v>
      </c>
      <c r="K34" s="157">
        <f>COUNT(C32:I32)-K33</f>
        <v>7</v>
      </c>
      <c r="L34" s="116"/>
      <c r="M34" s="120" t="s">
        <v>50</v>
      </c>
      <c r="N34" s="129"/>
      <c r="O34" s="138"/>
      <c r="P34" s="138"/>
      <c r="Q34" s="138"/>
      <c r="R34" s="138"/>
      <c r="S34" s="138"/>
      <c r="T34" s="146"/>
      <c r="U34" s="151" t="s">
        <v>4</v>
      </c>
      <c r="V34" s="157">
        <f>COUNT(N32:T32)-V33</f>
        <v>7</v>
      </c>
      <c r="Y34" s="120" t="s">
        <v>50</v>
      </c>
      <c r="Z34" s="129"/>
      <c r="AA34" s="138"/>
      <c r="AB34" s="138"/>
      <c r="AC34" s="138"/>
      <c r="AD34" s="138"/>
      <c r="AE34" s="138"/>
      <c r="AF34" s="146"/>
      <c r="AG34" s="151" t="s">
        <v>4</v>
      </c>
      <c r="AH34" s="157">
        <f>COUNT(Z32:AF32)-AH33</f>
        <v>7</v>
      </c>
      <c r="AJ34" s="120" t="s">
        <v>50</v>
      </c>
      <c r="AK34" s="129"/>
      <c r="AL34" s="138"/>
      <c r="AM34" s="138"/>
      <c r="AN34" s="138"/>
      <c r="AO34" s="138"/>
      <c r="AP34" s="138"/>
      <c r="AQ34" s="146"/>
      <c r="AR34" s="151" t="s">
        <v>4</v>
      </c>
      <c r="AS34" s="157">
        <f>COUNT(AK32:AQ32)-AS33</f>
        <v>0</v>
      </c>
      <c r="AV34" s="120" t="s">
        <v>50</v>
      </c>
      <c r="AW34" s="129"/>
      <c r="AX34" s="138"/>
      <c r="AY34" s="138"/>
      <c r="AZ34" s="138"/>
      <c r="BA34" s="138"/>
      <c r="BB34" s="138"/>
      <c r="BC34" s="146"/>
      <c r="BD34" s="151" t="s">
        <v>4</v>
      </c>
      <c r="BE34" s="157">
        <f>COUNT(AW32:BC32)-BE33</f>
        <v>0</v>
      </c>
      <c r="BG34" s="120" t="s">
        <v>50</v>
      </c>
      <c r="BH34" s="129"/>
      <c r="BI34" s="138"/>
      <c r="BJ34" s="138"/>
      <c r="BK34" s="138"/>
      <c r="BL34" s="138"/>
      <c r="BM34" s="138"/>
      <c r="BN34" s="146"/>
      <c r="BO34" s="151" t="s">
        <v>4</v>
      </c>
      <c r="BP34" s="157">
        <f>COUNT(BH32:BN32)-BP33</f>
        <v>0</v>
      </c>
    </row>
    <row r="35" spans="1:74" ht="14.25" customHeight="1">
      <c r="A35" s="116"/>
      <c r="B35" s="120"/>
      <c r="C35" s="130"/>
      <c r="D35" s="139"/>
      <c r="E35" s="139"/>
      <c r="F35" s="139"/>
      <c r="G35" s="139"/>
      <c r="H35" s="139"/>
      <c r="I35" s="147"/>
      <c r="J35" s="151" t="s">
        <v>29</v>
      </c>
      <c r="K35" s="157">
        <f>COUNTIF(C36:I37,"休")</f>
        <v>2</v>
      </c>
      <c r="L35" s="116"/>
      <c r="M35" s="120"/>
      <c r="N35" s="130"/>
      <c r="O35" s="139"/>
      <c r="P35" s="139"/>
      <c r="Q35" s="139"/>
      <c r="R35" s="139"/>
      <c r="S35" s="139"/>
      <c r="T35" s="147"/>
      <c r="U35" s="151" t="s">
        <v>29</v>
      </c>
      <c r="V35" s="157">
        <f>COUNTIF(N36:T37,"休")</f>
        <v>2</v>
      </c>
      <c r="Y35" s="120"/>
      <c r="Z35" s="130"/>
      <c r="AA35" s="139"/>
      <c r="AB35" s="139"/>
      <c r="AC35" s="139"/>
      <c r="AD35" s="139"/>
      <c r="AE35" s="139"/>
      <c r="AF35" s="147"/>
      <c r="AG35" s="151" t="s">
        <v>29</v>
      </c>
      <c r="AH35" s="157">
        <f>COUNTIF(Z36:AF37,"休")</f>
        <v>2</v>
      </c>
      <c r="AJ35" s="120"/>
      <c r="AK35" s="130"/>
      <c r="AL35" s="139"/>
      <c r="AM35" s="139"/>
      <c r="AN35" s="139"/>
      <c r="AO35" s="139"/>
      <c r="AP35" s="139"/>
      <c r="AQ35" s="147"/>
      <c r="AR35" s="151" t="s">
        <v>29</v>
      </c>
      <c r="AS35" s="157">
        <f>COUNTIF(AK36:AQ37,"休")</f>
        <v>0</v>
      </c>
      <c r="AV35" s="120"/>
      <c r="AW35" s="130"/>
      <c r="AX35" s="139"/>
      <c r="AY35" s="139"/>
      <c r="AZ35" s="139"/>
      <c r="BA35" s="139"/>
      <c r="BB35" s="139"/>
      <c r="BC35" s="147"/>
      <c r="BD35" s="151" t="s">
        <v>29</v>
      </c>
      <c r="BE35" s="157">
        <f>COUNTIF(AW36:BC37,"休")</f>
        <v>0</v>
      </c>
      <c r="BG35" s="120"/>
      <c r="BH35" s="130"/>
      <c r="BI35" s="139"/>
      <c r="BJ35" s="139"/>
      <c r="BK35" s="139"/>
      <c r="BL35" s="139"/>
      <c r="BM35" s="139"/>
      <c r="BN35" s="147"/>
      <c r="BO35" s="151" t="s">
        <v>29</v>
      </c>
      <c r="BP35" s="157">
        <f>COUNTIF(BH36:BN37,"休")</f>
        <v>0</v>
      </c>
    </row>
    <row r="36" spans="1:74" ht="14.25" customHeight="1">
      <c r="A36" s="116"/>
      <c r="B36" s="120" t="s">
        <v>2</v>
      </c>
      <c r="C36" s="131"/>
      <c r="D36" s="140"/>
      <c r="E36" s="140"/>
      <c r="F36" s="140"/>
      <c r="G36" s="140"/>
      <c r="H36" s="140" t="s">
        <v>57</v>
      </c>
      <c r="I36" s="148" t="s">
        <v>57</v>
      </c>
      <c r="J36" s="151" t="s">
        <v>30</v>
      </c>
      <c r="K36" s="160">
        <f>K35/K34</f>
        <v>0.2857142857142857</v>
      </c>
      <c r="L36" s="116"/>
      <c r="M36" s="120" t="s">
        <v>2</v>
      </c>
      <c r="N36" s="131"/>
      <c r="O36" s="140"/>
      <c r="P36" s="140" t="s">
        <v>57</v>
      </c>
      <c r="Q36" s="140"/>
      <c r="R36" s="140"/>
      <c r="S36" s="140"/>
      <c r="T36" s="148" t="s">
        <v>57</v>
      </c>
      <c r="U36" s="151" t="s">
        <v>30</v>
      </c>
      <c r="V36" s="160">
        <f>V35/V34</f>
        <v>0.2857142857142857</v>
      </c>
      <c r="Y36" s="120" t="s">
        <v>2</v>
      </c>
      <c r="Z36" s="131"/>
      <c r="AA36" s="140"/>
      <c r="AB36" s="140"/>
      <c r="AC36" s="140"/>
      <c r="AD36" s="140"/>
      <c r="AE36" s="140" t="s">
        <v>57</v>
      </c>
      <c r="AF36" s="148" t="s">
        <v>57</v>
      </c>
      <c r="AG36" s="151" t="s">
        <v>30</v>
      </c>
      <c r="AH36" s="160">
        <f>AH35/AH34</f>
        <v>0.2857142857142857</v>
      </c>
      <c r="AJ36" s="120" t="s">
        <v>2</v>
      </c>
      <c r="AK36" s="131"/>
      <c r="AL36" s="140"/>
      <c r="AM36" s="140"/>
      <c r="AN36" s="140"/>
      <c r="AO36" s="140"/>
      <c r="AP36" s="140"/>
      <c r="AQ36" s="148"/>
      <c r="AR36" s="151" t="s">
        <v>30</v>
      </c>
      <c r="AS36" s="160" t="e">
        <f>AS35/AS34</f>
        <v>#DIV/0!</v>
      </c>
      <c r="AV36" s="120" t="s">
        <v>2</v>
      </c>
      <c r="AW36" s="131"/>
      <c r="AX36" s="140"/>
      <c r="AY36" s="140"/>
      <c r="AZ36" s="140"/>
      <c r="BA36" s="140"/>
      <c r="BB36" s="140"/>
      <c r="BC36" s="148"/>
      <c r="BD36" s="151" t="s">
        <v>30</v>
      </c>
      <c r="BE36" s="160" t="e">
        <f>BE35/BE34</f>
        <v>#DIV/0!</v>
      </c>
      <c r="BG36" s="120" t="s">
        <v>2</v>
      </c>
      <c r="BH36" s="131"/>
      <c r="BI36" s="140"/>
      <c r="BJ36" s="140"/>
      <c r="BK36" s="140"/>
      <c r="BL36" s="140"/>
      <c r="BM36" s="140"/>
      <c r="BN36" s="148"/>
      <c r="BO36" s="151" t="s">
        <v>30</v>
      </c>
      <c r="BP36" s="160" t="e">
        <f>BP35/BP34</f>
        <v>#DIV/0!</v>
      </c>
    </row>
    <row r="37" spans="1:74" ht="14.25" customHeight="1">
      <c r="A37" s="116"/>
      <c r="B37" s="120"/>
      <c r="C37" s="131"/>
      <c r="D37" s="140"/>
      <c r="E37" s="140"/>
      <c r="F37" s="140"/>
      <c r="G37" s="140"/>
      <c r="H37" s="140"/>
      <c r="I37" s="148"/>
      <c r="J37" s="151" t="s">
        <v>7</v>
      </c>
      <c r="K37" s="157">
        <f>COUNTA(C38:I38)</f>
        <v>2</v>
      </c>
      <c r="L37" s="116"/>
      <c r="M37" s="120"/>
      <c r="N37" s="131"/>
      <c r="O37" s="140"/>
      <c r="P37" s="140"/>
      <c r="Q37" s="140"/>
      <c r="R37" s="140"/>
      <c r="S37" s="140"/>
      <c r="T37" s="148"/>
      <c r="U37" s="151" t="s">
        <v>7</v>
      </c>
      <c r="V37" s="157">
        <f>COUNTA(N38:T38)</f>
        <v>2</v>
      </c>
      <c r="Y37" s="120"/>
      <c r="Z37" s="131"/>
      <c r="AA37" s="140"/>
      <c r="AB37" s="140"/>
      <c r="AC37" s="140"/>
      <c r="AD37" s="140"/>
      <c r="AE37" s="140"/>
      <c r="AF37" s="148"/>
      <c r="AG37" s="151" t="s">
        <v>7</v>
      </c>
      <c r="AH37" s="157">
        <f>COUNTA(Z38:AF38)</f>
        <v>2</v>
      </c>
      <c r="AJ37" s="120"/>
      <c r="AK37" s="131"/>
      <c r="AL37" s="140"/>
      <c r="AM37" s="140"/>
      <c r="AN37" s="140"/>
      <c r="AO37" s="140"/>
      <c r="AP37" s="140"/>
      <c r="AQ37" s="148"/>
      <c r="AR37" s="151" t="s">
        <v>7</v>
      </c>
      <c r="AS37" s="157">
        <f>COUNTA(AK38:AQ38)</f>
        <v>0</v>
      </c>
      <c r="AV37" s="120"/>
      <c r="AW37" s="131"/>
      <c r="AX37" s="140"/>
      <c r="AY37" s="140"/>
      <c r="AZ37" s="140"/>
      <c r="BA37" s="140"/>
      <c r="BB37" s="140"/>
      <c r="BC37" s="148"/>
      <c r="BD37" s="151" t="s">
        <v>7</v>
      </c>
      <c r="BE37" s="157">
        <f>COUNTA(AW38:BC38)</f>
        <v>0</v>
      </c>
      <c r="BG37" s="120"/>
      <c r="BH37" s="131"/>
      <c r="BI37" s="140"/>
      <c r="BJ37" s="140"/>
      <c r="BK37" s="140"/>
      <c r="BL37" s="140"/>
      <c r="BM37" s="140"/>
      <c r="BN37" s="148"/>
      <c r="BO37" s="151" t="s">
        <v>7</v>
      </c>
      <c r="BP37" s="157">
        <f>COUNTA(BH38:BN38)</f>
        <v>0</v>
      </c>
    </row>
    <row r="38" spans="1:74" ht="14.25" customHeight="1">
      <c r="A38" s="116"/>
      <c r="B38" s="120" t="s">
        <v>17</v>
      </c>
      <c r="C38" s="131"/>
      <c r="D38" s="140"/>
      <c r="E38" s="140"/>
      <c r="F38" s="140"/>
      <c r="G38" s="140"/>
      <c r="H38" s="140" t="s">
        <v>57</v>
      </c>
      <c r="I38" s="148" t="s">
        <v>57</v>
      </c>
      <c r="J38" s="151" t="s">
        <v>31</v>
      </c>
      <c r="K38" s="160">
        <f>K37/K34</f>
        <v>0.2857142857142857</v>
      </c>
      <c r="L38" s="116"/>
      <c r="M38" s="120" t="s">
        <v>17</v>
      </c>
      <c r="N38" s="131"/>
      <c r="O38" s="140"/>
      <c r="P38" s="140" t="s">
        <v>57</v>
      </c>
      <c r="Q38" s="140"/>
      <c r="R38" s="140"/>
      <c r="S38" s="140"/>
      <c r="T38" s="148" t="s">
        <v>57</v>
      </c>
      <c r="U38" s="151" t="s">
        <v>31</v>
      </c>
      <c r="V38" s="160">
        <f>V37/V34</f>
        <v>0.2857142857142857</v>
      </c>
      <c r="Y38" s="120" t="s">
        <v>17</v>
      </c>
      <c r="Z38" s="131"/>
      <c r="AA38" s="140"/>
      <c r="AB38" s="140"/>
      <c r="AC38" s="140"/>
      <c r="AD38" s="140"/>
      <c r="AE38" s="140" t="s">
        <v>57</v>
      </c>
      <c r="AF38" s="148" t="s">
        <v>57</v>
      </c>
      <c r="AG38" s="151" t="s">
        <v>31</v>
      </c>
      <c r="AH38" s="160">
        <f>AH37/AH34</f>
        <v>0.2857142857142857</v>
      </c>
      <c r="AJ38" s="120" t="s">
        <v>17</v>
      </c>
      <c r="AK38" s="131"/>
      <c r="AL38" s="140"/>
      <c r="AM38" s="140"/>
      <c r="AN38" s="140"/>
      <c r="AO38" s="140"/>
      <c r="AP38" s="140"/>
      <c r="AQ38" s="148"/>
      <c r="AR38" s="151" t="s">
        <v>31</v>
      </c>
      <c r="AS38" s="160" t="e">
        <f>AS37/AS34</f>
        <v>#DIV/0!</v>
      </c>
      <c r="AV38" s="120" t="s">
        <v>17</v>
      </c>
      <c r="AW38" s="131"/>
      <c r="AX38" s="140"/>
      <c r="AY38" s="140"/>
      <c r="AZ38" s="140"/>
      <c r="BA38" s="140"/>
      <c r="BB38" s="140"/>
      <c r="BC38" s="148"/>
      <c r="BD38" s="151" t="s">
        <v>31</v>
      </c>
      <c r="BE38" s="160" t="e">
        <f>BE37/BE34</f>
        <v>#DIV/0!</v>
      </c>
      <c r="BG38" s="120" t="s">
        <v>17</v>
      </c>
      <c r="BH38" s="131"/>
      <c r="BI38" s="140"/>
      <c r="BJ38" s="140"/>
      <c r="BK38" s="140"/>
      <c r="BL38" s="140"/>
      <c r="BM38" s="140"/>
      <c r="BN38" s="148"/>
      <c r="BO38" s="151" t="s">
        <v>31</v>
      </c>
      <c r="BP38" s="160" t="e">
        <f>BP37/BP34</f>
        <v>#DIV/0!</v>
      </c>
    </row>
    <row r="39" spans="1:74" ht="14.25" customHeight="1">
      <c r="A39" s="116"/>
      <c r="B39" s="121"/>
      <c r="C39" s="132"/>
      <c r="D39" s="141"/>
      <c r="E39" s="141"/>
      <c r="F39" s="141"/>
      <c r="G39" s="141"/>
      <c r="H39" s="141"/>
      <c r="I39" s="149"/>
      <c r="J39" s="152" t="s">
        <v>10</v>
      </c>
      <c r="K39" s="149" t="str">
        <f>IF(K32&lt;1,"対象外",IF(K37&gt;=K32,"OK","NG"))</f>
        <v>OK</v>
      </c>
      <c r="L39" s="116"/>
      <c r="M39" s="121"/>
      <c r="N39" s="132"/>
      <c r="O39" s="141"/>
      <c r="P39" s="141"/>
      <c r="Q39" s="141"/>
      <c r="R39" s="141"/>
      <c r="S39" s="141"/>
      <c r="T39" s="149"/>
      <c r="U39" s="152" t="s">
        <v>10</v>
      </c>
      <c r="V39" s="149" t="str">
        <f>IF(1&gt;V32,"対象外",IF(V37&gt;=V32,"OK","NG"))</f>
        <v>OK</v>
      </c>
      <c r="Y39" s="121"/>
      <c r="Z39" s="132"/>
      <c r="AA39" s="141"/>
      <c r="AB39" s="141"/>
      <c r="AC39" s="141"/>
      <c r="AD39" s="141"/>
      <c r="AE39" s="141"/>
      <c r="AF39" s="149"/>
      <c r="AG39" s="152" t="s">
        <v>10</v>
      </c>
      <c r="AH39" s="149" t="str">
        <f>IF(1&gt;AH32,"対象外",IF(AH37&gt;=AH32,"OK","NG"))</f>
        <v>OK</v>
      </c>
      <c r="AJ39" s="121"/>
      <c r="AK39" s="132"/>
      <c r="AL39" s="141"/>
      <c r="AM39" s="141"/>
      <c r="AN39" s="141"/>
      <c r="AO39" s="141"/>
      <c r="AP39" s="141"/>
      <c r="AQ39" s="149"/>
      <c r="AR39" s="152" t="s">
        <v>10</v>
      </c>
      <c r="AS39" s="149" t="str">
        <f>IF(1&gt;AS32,"対象外",IF(AS37&gt;=AS32,"OK","NG"))</f>
        <v>対象外</v>
      </c>
      <c r="AV39" s="121"/>
      <c r="AW39" s="132"/>
      <c r="AX39" s="141"/>
      <c r="AY39" s="141"/>
      <c r="AZ39" s="141"/>
      <c r="BA39" s="141"/>
      <c r="BB39" s="141"/>
      <c r="BC39" s="149"/>
      <c r="BD39" s="152" t="s">
        <v>10</v>
      </c>
      <c r="BE39" s="149" t="str">
        <f>IF(1&gt;BE32,"対象外",IF(BE37&gt;=BE32,"OK","NG"))</f>
        <v>対象外</v>
      </c>
      <c r="BG39" s="121"/>
      <c r="BH39" s="132"/>
      <c r="BI39" s="141"/>
      <c r="BJ39" s="141"/>
      <c r="BK39" s="141"/>
      <c r="BL39" s="141"/>
      <c r="BM39" s="141"/>
      <c r="BN39" s="149"/>
      <c r="BO39" s="152" t="s">
        <v>10</v>
      </c>
      <c r="BP39" s="149" t="str">
        <f>IF(1&gt;BP32,"対象外",IF(BP37&gt;=BP32,"OK","NG"))</f>
        <v>対象外</v>
      </c>
      <c r="BV39" s="115" t="str">
        <f>IF(COUNTIF(K39:BP39,"NG")&gt;=1,"NG","OK")</f>
        <v>OK</v>
      </c>
    </row>
    <row r="40" spans="1:74" ht="14.25" hidden="1" customHeight="1">
      <c r="A40" s="116"/>
      <c r="B40" s="122" t="s">
        <v>32</v>
      </c>
      <c r="C40" s="123"/>
      <c r="D40" s="123"/>
      <c r="E40" s="123"/>
      <c r="F40" s="123"/>
      <c r="G40" s="123"/>
      <c r="H40" s="122">
        <f>IF(AND(DAY(H32)&gt;=22,DAY(H32)&lt;=28,H33="土"),1,0)</f>
        <v>1</v>
      </c>
      <c r="I40" s="123"/>
      <c r="J40" s="116"/>
      <c r="K40" s="116"/>
      <c r="L40" s="116"/>
      <c r="M40" s="123"/>
      <c r="N40" s="123"/>
      <c r="O40" s="123"/>
      <c r="P40" s="123"/>
      <c r="Q40" s="123"/>
      <c r="R40" s="123"/>
      <c r="S40" s="122">
        <f>IF(AND(DAY(S32)&gt;=22,DAY(S32)&lt;=28,S33="土"),1,0)</f>
        <v>0</v>
      </c>
      <c r="T40" s="123"/>
      <c r="U40" s="116"/>
      <c r="V40" s="116"/>
      <c r="Y40" s="123"/>
      <c r="Z40" s="123"/>
      <c r="AA40" s="123"/>
      <c r="AB40" s="123"/>
      <c r="AC40" s="123"/>
      <c r="AD40" s="123"/>
      <c r="AE40" s="122">
        <f>IF(AND(DAY(AE32)&gt;=22,DAY(AE32)&lt;=28,AE33="土"),1,0)</f>
        <v>0</v>
      </c>
      <c r="AF40" s="123"/>
      <c r="AG40" s="116"/>
      <c r="AH40" s="116"/>
      <c r="AJ40" s="123"/>
      <c r="AK40" s="123"/>
      <c r="AL40" s="123"/>
      <c r="AM40" s="123"/>
      <c r="AN40" s="123"/>
      <c r="AO40" s="123"/>
      <c r="AP40" s="122" t="e">
        <f>IF(AND(DAY(AP32)&gt;=22,DAY(AP32)&lt;=28,AP33="土"),1,0)</f>
        <v>#VALUE!</v>
      </c>
      <c r="AQ40" s="123"/>
      <c r="AR40" s="116"/>
      <c r="AS40" s="116"/>
      <c r="AV40" s="123"/>
      <c r="AW40" s="123"/>
      <c r="AX40" s="123"/>
      <c r="AY40" s="123"/>
      <c r="AZ40" s="123"/>
      <c r="BA40" s="123"/>
      <c r="BB40" s="122" t="e">
        <f>IF(AND(DAY(BB32)&gt;=22,DAY(BB32)&lt;=28,BB33="土"),1,0)</f>
        <v>#VALUE!</v>
      </c>
      <c r="BC40" s="123"/>
      <c r="BD40" s="116"/>
      <c r="BE40" s="116"/>
      <c r="BG40" s="123"/>
      <c r="BH40" s="123"/>
      <c r="BI40" s="123"/>
      <c r="BJ40" s="123"/>
      <c r="BK40" s="123"/>
      <c r="BL40" s="123"/>
      <c r="BM40" s="122" t="e">
        <f>IF(AND(DAY(BM32)&gt;=22,DAY(BM32)&lt;=28,BM33="土"),1,0)</f>
        <v>#VALUE!</v>
      </c>
      <c r="BN40" s="123"/>
      <c r="BO40" s="116"/>
      <c r="BP40" s="116"/>
      <c r="BU40" s="115">
        <f t="shared" ref="BU40:BU47" si="24">_xlfn.AGGREGATE(9,6,C40:BN40)</f>
        <v>1</v>
      </c>
    </row>
    <row r="41" spans="1:74" ht="14.25" hidden="1" customHeight="1">
      <c r="A41" s="116"/>
      <c r="B41" s="122" t="s">
        <v>46</v>
      </c>
      <c r="C41" s="123"/>
      <c r="D41" s="123"/>
      <c r="E41" s="123"/>
      <c r="F41" s="123"/>
      <c r="G41" s="123"/>
      <c r="H41" s="122">
        <f>IF(AND(DAY(H32)&gt;=22,DAY(H32)&lt;=28,H33="土",OR(H38="休",H38="雨")),1,0)</f>
        <v>1</v>
      </c>
      <c r="I41" s="123"/>
      <c r="J41" s="116"/>
      <c r="K41" s="116"/>
      <c r="L41" s="116"/>
      <c r="M41" s="123"/>
      <c r="N41" s="123"/>
      <c r="O41" s="123"/>
      <c r="P41" s="123"/>
      <c r="Q41" s="123"/>
      <c r="R41" s="123"/>
      <c r="S41" s="122">
        <f>IF(AND(DAY(S32)&gt;=22,DAY(S32)&lt;=28,S33="土",OR(S38="休",S38="雨")),1,0)</f>
        <v>0</v>
      </c>
      <c r="T41" s="123"/>
      <c r="U41" s="116"/>
      <c r="V41" s="116"/>
      <c r="Y41" s="123"/>
      <c r="Z41" s="123"/>
      <c r="AA41" s="123"/>
      <c r="AB41" s="123"/>
      <c r="AC41" s="123"/>
      <c r="AD41" s="123"/>
      <c r="AE41" s="122">
        <f>IF(AND(DAY(AE32)&gt;=22,DAY(AE32)&lt;=28,AE33="土",OR(AE38="休",AE38="雨")),1,0)</f>
        <v>0</v>
      </c>
      <c r="AF41" s="123"/>
      <c r="AG41" s="116"/>
      <c r="AH41" s="116"/>
      <c r="AJ41" s="123"/>
      <c r="AK41" s="123"/>
      <c r="AL41" s="123"/>
      <c r="AM41" s="123"/>
      <c r="AN41" s="123"/>
      <c r="AO41" s="123"/>
      <c r="AP41" s="122" t="e">
        <f>IF(AND(DAY(AP32)&gt;=22,DAY(AP32)&lt;=28,AP33="土",OR(AP38="休",AP38="雨")),1,0)</f>
        <v>#VALUE!</v>
      </c>
      <c r="AQ41" s="123"/>
      <c r="AR41" s="116"/>
      <c r="AS41" s="116"/>
      <c r="AV41" s="123"/>
      <c r="AW41" s="123"/>
      <c r="AX41" s="123"/>
      <c r="AY41" s="123"/>
      <c r="AZ41" s="123"/>
      <c r="BA41" s="123"/>
      <c r="BB41" s="122" t="e">
        <f>IF(AND(DAY(BB32)&gt;=22,DAY(BB32)&lt;=28,BB33="土",OR(BB38="休",BB38="雨")),1,0)</f>
        <v>#VALUE!</v>
      </c>
      <c r="BC41" s="123"/>
      <c r="BD41" s="116"/>
      <c r="BE41" s="116"/>
      <c r="BG41" s="123"/>
      <c r="BH41" s="123"/>
      <c r="BI41" s="123"/>
      <c r="BJ41" s="123"/>
      <c r="BK41" s="123"/>
      <c r="BL41" s="123"/>
      <c r="BM41" s="122" t="e">
        <f>IF(AND(DAY(BM32)&gt;=22,DAY(BM32)&lt;=28,BM33="土",OR(BM38="休",BM38="雨")),1,0)</f>
        <v>#VALUE!</v>
      </c>
      <c r="BN41" s="123"/>
      <c r="BO41" s="116"/>
      <c r="BP41" s="116"/>
      <c r="BU41" s="115">
        <f t="shared" si="24"/>
        <v>1</v>
      </c>
    </row>
    <row r="42" spans="1:74" ht="14.25" hidden="1" customHeight="1">
      <c r="A42" s="116"/>
      <c r="B42" s="122" t="s">
        <v>37</v>
      </c>
      <c r="C42" s="123"/>
      <c r="D42" s="123"/>
      <c r="E42" s="123"/>
      <c r="F42" s="123"/>
      <c r="G42" s="123"/>
      <c r="H42" s="122">
        <f>IF(AND(DAY(H32)&gt;=8,DAY(H32)&lt;=14,H33="土"),1,0)</f>
        <v>0</v>
      </c>
      <c r="I42" s="123"/>
      <c r="J42" s="116"/>
      <c r="K42" s="116"/>
      <c r="L42" s="116"/>
      <c r="M42" s="123"/>
      <c r="N42" s="123"/>
      <c r="O42" s="123"/>
      <c r="P42" s="123"/>
      <c r="Q42" s="123"/>
      <c r="R42" s="123"/>
      <c r="S42" s="122">
        <f>IF(AND(DAY(S32)&gt;=8,DAY(S32)&lt;=14,S33="土"),1,0)</f>
        <v>0</v>
      </c>
      <c r="T42" s="123"/>
      <c r="U42" s="116"/>
      <c r="V42" s="116"/>
      <c r="Y42" s="123"/>
      <c r="Z42" s="123"/>
      <c r="AA42" s="123"/>
      <c r="AB42" s="123"/>
      <c r="AC42" s="123"/>
      <c r="AD42" s="123"/>
      <c r="AE42" s="122">
        <f>IF(AND(DAY(AE32)&gt;=8,DAY(AE32)&lt;=14,AE33="土"),1,0)</f>
        <v>1</v>
      </c>
      <c r="AF42" s="123"/>
      <c r="AG42" s="116"/>
      <c r="AH42" s="116"/>
      <c r="AJ42" s="123"/>
      <c r="AK42" s="123"/>
      <c r="AL42" s="123"/>
      <c r="AM42" s="123"/>
      <c r="AN42" s="123"/>
      <c r="AO42" s="123"/>
      <c r="AP42" s="122" t="e">
        <f>IF(AND(DAY(AP32)&gt;=8,DAY(AP32)&lt;=14,AP33="土"),1,0)</f>
        <v>#VALUE!</v>
      </c>
      <c r="AQ42" s="123"/>
      <c r="AR42" s="116"/>
      <c r="AS42" s="116"/>
      <c r="AV42" s="123"/>
      <c r="AW42" s="123"/>
      <c r="AX42" s="123"/>
      <c r="AY42" s="123"/>
      <c r="AZ42" s="123"/>
      <c r="BA42" s="123"/>
      <c r="BB42" s="122" t="e">
        <f>IF(AND(DAY(BB32)&gt;=8,DAY(BB32)&lt;=14,BB33="土"),1,0)</f>
        <v>#VALUE!</v>
      </c>
      <c r="BC42" s="123"/>
      <c r="BD42" s="116"/>
      <c r="BE42" s="116"/>
      <c r="BG42" s="123"/>
      <c r="BH42" s="123"/>
      <c r="BI42" s="123"/>
      <c r="BJ42" s="123"/>
      <c r="BK42" s="123"/>
      <c r="BL42" s="123"/>
      <c r="BM42" s="122" t="e">
        <f>IF(AND(DAY(BM32)&gt;=8,DAY(BM32)&lt;=14,BM33="土"),1,0)</f>
        <v>#VALUE!</v>
      </c>
      <c r="BN42" s="123"/>
      <c r="BO42" s="116"/>
      <c r="BP42" s="116"/>
      <c r="BU42" s="115">
        <f t="shared" si="24"/>
        <v>1</v>
      </c>
    </row>
    <row r="43" spans="1:74" ht="14.25" hidden="1" customHeight="1">
      <c r="A43" s="116"/>
      <c r="B43" s="122" t="s">
        <v>52</v>
      </c>
      <c r="C43" s="123"/>
      <c r="D43" s="123"/>
      <c r="E43" s="123"/>
      <c r="F43" s="123"/>
      <c r="G43" s="123"/>
      <c r="H43" s="122">
        <f>IF(AND(DAY(H32)&gt;=8,DAY(H32)&lt;=14,H33="土",OR(H38="休",H38="雨")),1,0)</f>
        <v>0</v>
      </c>
      <c r="I43" s="123"/>
      <c r="J43" s="116"/>
      <c r="K43" s="116"/>
      <c r="L43" s="116"/>
      <c r="M43" s="123"/>
      <c r="N43" s="123"/>
      <c r="O43" s="123"/>
      <c r="P43" s="123"/>
      <c r="Q43" s="123"/>
      <c r="R43" s="123"/>
      <c r="S43" s="122">
        <f>IF(AND(DAY(S32)&gt;=8,DAY(S32)&lt;=14,S33="土",OR(S38="休",S38="雨")),1,0)</f>
        <v>0</v>
      </c>
      <c r="T43" s="123"/>
      <c r="U43" s="116"/>
      <c r="V43" s="116"/>
      <c r="Y43" s="123"/>
      <c r="Z43" s="123"/>
      <c r="AA43" s="123"/>
      <c r="AB43" s="123"/>
      <c r="AC43" s="123"/>
      <c r="AD43" s="123"/>
      <c r="AE43" s="122">
        <f>IF(AND(DAY(AE32)&gt;=8,DAY(AE32)&lt;=14,AE33="土",OR(AE38="休",AE38="雨")),1,0)</f>
        <v>1</v>
      </c>
      <c r="AF43" s="123"/>
      <c r="AG43" s="116"/>
      <c r="AH43" s="116"/>
      <c r="AJ43" s="123"/>
      <c r="AK43" s="123"/>
      <c r="AL43" s="123"/>
      <c r="AM43" s="123"/>
      <c r="AN43" s="123"/>
      <c r="AO43" s="123"/>
      <c r="AP43" s="122" t="e">
        <f>IF(AND(DAY(AP32)&gt;=8,DAY(AP32)&lt;=14,AP33="土",OR(AP38="休",AP38="雨")),1,0)</f>
        <v>#VALUE!</v>
      </c>
      <c r="AQ43" s="123"/>
      <c r="AR43" s="116"/>
      <c r="AS43" s="116"/>
      <c r="AV43" s="123"/>
      <c r="AW43" s="123"/>
      <c r="AX43" s="123"/>
      <c r="AY43" s="123"/>
      <c r="AZ43" s="123"/>
      <c r="BA43" s="123"/>
      <c r="BB43" s="122" t="e">
        <f>IF(AND(DAY(BB32)&gt;=8,DAY(BB32)&lt;=14,BB33="土",OR(BB38="休",BB38="雨")),1,0)</f>
        <v>#VALUE!</v>
      </c>
      <c r="BC43" s="123"/>
      <c r="BD43" s="116"/>
      <c r="BE43" s="116"/>
      <c r="BG43" s="123"/>
      <c r="BH43" s="123"/>
      <c r="BI43" s="123"/>
      <c r="BJ43" s="123"/>
      <c r="BK43" s="123"/>
      <c r="BL43" s="123"/>
      <c r="BM43" s="122" t="e">
        <f>IF(AND(DAY(BM32)&gt;=8,DAY(BM32)&lt;=14,BM33="土",OR(BM38="休",BM38="雨")),1,0)</f>
        <v>#VALUE!</v>
      </c>
      <c r="BN43" s="123"/>
      <c r="BO43" s="116"/>
      <c r="BP43" s="116"/>
      <c r="BU43" s="115">
        <f t="shared" si="24"/>
        <v>1</v>
      </c>
    </row>
    <row r="44" spans="1:74" ht="14.25" hidden="1" customHeight="1">
      <c r="A44" s="116"/>
      <c r="B44" s="122" t="s">
        <v>51</v>
      </c>
      <c r="C44" s="123"/>
      <c r="D44" s="123"/>
      <c r="E44" s="123"/>
      <c r="F44" s="123"/>
      <c r="G44" s="123"/>
      <c r="H44" s="122"/>
      <c r="I44" s="122">
        <f>IF(AND(DAY(I32)&gt;=22,DAY(I32)&lt;=28,I33="日"),1,0)</f>
        <v>1</v>
      </c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>
        <f>IF(AND(DAY(T32)&gt;=22,DAY(T32)&lt;=28,T33="日"),1,0)</f>
        <v>0</v>
      </c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>
        <f>IF(AND(DAY(AF32)&gt;=22,DAY(AF32)&lt;=28,AF33="日"),1,0)</f>
        <v>0</v>
      </c>
      <c r="AG44" s="122"/>
      <c r="AH44" s="122"/>
      <c r="AI44" s="122"/>
      <c r="AJ44" s="122"/>
      <c r="AK44" s="122"/>
      <c r="AL44" s="122"/>
      <c r="AM44" s="122"/>
      <c r="AN44" s="122"/>
      <c r="AO44" s="122"/>
      <c r="AP44" s="122"/>
      <c r="AQ44" s="122" t="e">
        <f>IF(AND(DAY(AQ32)&gt;=22,DAY(AQ32)&lt;=28,AQ33="日"),1,0)</f>
        <v>#VALUE!</v>
      </c>
      <c r="AR44" s="122"/>
      <c r="AS44" s="122"/>
      <c r="AT44" s="122"/>
      <c r="AU44" s="122"/>
      <c r="AV44" s="122"/>
      <c r="AW44" s="122"/>
      <c r="AX44" s="122"/>
      <c r="AY44" s="122"/>
      <c r="AZ44" s="122"/>
      <c r="BA44" s="122"/>
      <c r="BB44" s="122"/>
      <c r="BC44" s="122" t="e">
        <f>IF(AND(DAY(BC32)&gt;=22,DAY(BC32)&lt;=28,BC33="日"),1,0)</f>
        <v>#VALUE!</v>
      </c>
      <c r="BD44" s="122"/>
      <c r="BE44" s="122"/>
      <c r="BF44" s="122"/>
      <c r="BG44" s="122"/>
      <c r="BH44" s="122"/>
      <c r="BI44" s="122"/>
      <c r="BJ44" s="122"/>
      <c r="BK44" s="122"/>
      <c r="BL44" s="122"/>
      <c r="BM44" s="122"/>
      <c r="BN44" s="122" t="e">
        <f>IF(AND(DAY(BN32)&gt;=22,DAY(BN32)&lt;=28,BN33="日"),1,0)</f>
        <v>#VALUE!</v>
      </c>
      <c r="BO44" s="116"/>
      <c r="BP44" s="116"/>
      <c r="BU44" s="115">
        <f t="shared" si="24"/>
        <v>1</v>
      </c>
    </row>
    <row r="45" spans="1:74" ht="14.25" hidden="1" customHeight="1">
      <c r="A45" s="116"/>
      <c r="B45" s="122" t="s">
        <v>53</v>
      </c>
      <c r="C45" s="123"/>
      <c r="D45" s="123"/>
      <c r="E45" s="123"/>
      <c r="F45" s="123"/>
      <c r="G45" s="123"/>
      <c r="H45" s="122"/>
      <c r="I45" s="122">
        <f>IF(AND(DAY(I32)&gt;=22,DAY(I32)&lt;=28,I33="日",OR(I38="休",I38="雨")),1,0)</f>
        <v>1</v>
      </c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>
        <f>IF(AND(DAY(T32)&gt;=22,DAY(T32)&lt;=28,T33="日",OR(T38="休",T38="雨")),1,0)</f>
        <v>0</v>
      </c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>
        <f>IF(AND(DAY(AF32)&gt;=22,DAY(AF32)&lt;=28,AF33="日",OR(AF38="休",AF38="雨")),1,0)</f>
        <v>0</v>
      </c>
      <c r="AG45" s="122"/>
      <c r="AH45" s="122"/>
      <c r="AI45" s="122"/>
      <c r="AJ45" s="122"/>
      <c r="AK45" s="122"/>
      <c r="AL45" s="122"/>
      <c r="AM45" s="122"/>
      <c r="AN45" s="122"/>
      <c r="AO45" s="122"/>
      <c r="AP45" s="122"/>
      <c r="AQ45" s="122" t="e">
        <f>IF(AND(DAY(AQ32)&gt;=22,DAY(AQ32)&lt;=28,AQ33="日",OR(AQ38="休",AQ38="雨")),1,0)</f>
        <v>#VALUE!</v>
      </c>
      <c r="AR45" s="122"/>
      <c r="AS45" s="122"/>
      <c r="AT45" s="122"/>
      <c r="AU45" s="122"/>
      <c r="AV45" s="122"/>
      <c r="AW45" s="122"/>
      <c r="AX45" s="122"/>
      <c r="AY45" s="122"/>
      <c r="AZ45" s="122"/>
      <c r="BA45" s="122"/>
      <c r="BB45" s="122"/>
      <c r="BC45" s="122" t="e">
        <f>IF(AND(DAY(BC32)&gt;=22,DAY(BC32)&lt;=28,BC33="日",OR(BC38="休",BC38="雨")),1,0)</f>
        <v>#VALUE!</v>
      </c>
      <c r="BD45" s="122"/>
      <c r="BE45" s="122"/>
      <c r="BF45" s="122"/>
      <c r="BG45" s="122"/>
      <c r="BH45" s="122"/>
      <c r="BI45" s="122"/>
      <c r="BJ45" s="122"/>
      <c r="BK45" s="122"/>
      <c r="BL45" s="122"/>
      <c r="BM45" s="122"/>
      <c r="BN45" s="122" t="e">
        <f>IF(AND(DAY(BN32)&gt;=22,DAY(BN32)&lt;=28,BN33="日",OR(BN38="休",BN38="雨")),1,0)</f>
        <v>#VALUE!</v>
      </c>
      <c r="BO45" s="116"/>
      <c r="BP45" s="116"/>
      <c r="BU45" s="115">
        <f t="shared" si="24"/>
        <v>1</v>
      </c>
    </row>
    <row r="46" spans="1:74" ht="14.25" hidden="1" customHeight="1">
      <c r="A46" s="116"/>
      <c r="B46" s="122" t="s">
        <v>54</v>
      </c>
      <c r="C46" s="123"/>
      <c r="D46" s="123"/>
      <c r="E46" s="123"/>
      <c r="F46" s="123"/>
      <c r="G46" s="123"/>
      <c r="H46" s="122"/>
      <c r="I46" s="122">
        <f>IF(AND(DAY(I32)&gt;=8,DAY(I32)&lt;=14,I33="日"),1,0)</f>
        <v>0</v>
      </c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>
        <f>IF(AND(DAY(T32)&gt;=8,DAY(T32)&lt;=14,T33="日"),1,0)</f>
        <v>0</v>
      </c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>
        <f>IF(AND(DAY(AF32)&gt;=8,DAY(AF32)&lt;=14,AF33="日"),1,0)</f>
        <v>0</v>
      </c>
      <c r="AG46" s="122"/>
      <c r="AH46" s="122"/>
      <c r="AI46" s="122"/>
      <c r="AJ46" s="122"/>
      <c r="AK46" s="122"/>
      <c r="AL46" s="122"/>
      <c r="AM46" s="122"/>
      <c r="AN46" s="122"/>
      <c r="AO46" s="122"/>
      <c r="AP46" s="122"/>
      <c r="AQ46" s="122" t="e">
        <f>IF(AND(DAY(AQ32)&gt;=8,DAY(AQ32)&lt;=14,AQ33="日"),1,0)</f>
        <v>#VALUE!</v>
      </c>
      <c r="AR46" s="122"/>
      <c r="AS46" s="122"/>
      <c r="AT46" s="122"/>
      <c r="AU46" s="122"/>
      <c r="AV46" s="122"/>
      <c r="AW46" s="122"/>
      <c r="AX46" s="122"/>
      <c r="AY46" s="122"/>
      <c r="AZ46" s="122"/>
      <c r="BA46" s="122"/>
      <c r="BB46" s="122"/>
      <c r="BC46" s="122" t="e">
        <f>IF(AND(DAY(BC32)&gt;=8,DAY(BC32)&lt;=14,BC33="日"),1,0)</f>
        <v>#VALUE!</v>
      </c>
      <c r="BD46" s="122"/>
      <c r="BE46" s="122"/>
      <c r="BF46" s="122"/>
      <c r="BG46" s="122"/>
      <c r="BH46" s="122"/>
      <c r="BI46" s="122"/>
      <c r="BJ46" s="122"/>
      <c r="BK46" s="122"/>
      <c r="BL46" s="122"/>
      <c r="BM46" s="122"/>
      <c r="BN46" s="122" t="e">
        <f>IF(AND(DAY(BN32)&gt;=8,DAY(BN32)&lt;=14,BN33="日"),1,0)</f>
        <v>#VALUE!</v>
      </c>
      <c r="BO46" s="116"/>
      <c r="BP46" s="116"/>
      <c r="BU46" s="115">
        <f t="shared" si="24"/>
        <v>0</v>
      </c>
    </row>
    <row r="47" spans="1:74" ht="14.25" hidden="1" customHeight="1">
      <c r="A47" s="116"/>
      <c r="B47" s="122" t="s">
        <v>56</v>
      </c>
      <c r="C47" s="123"/>
      <c r="D47" s="123"/>
      <c r="E47" s="123"/>
      <c r="F47" s="123"/>
      <c r="G47" s="123"/>
      <c r="H47" s="122"/>
      <c r="I47" s="122">
        <f>IF(AND(DAY(I32)&gt;=8,DAY(I32)&lt;=14,I33="日",OR(I38="休",I38="雨")),1,0)</f>
        <v>0</v>
      </c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>
        <f>IF(AND(DAY(T32)&gt;=8,DAY(T32)&lt;=14,T33="日",OR(T38="休",T38="雨")),1,0)</f>
        <v>0</v>
      </c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>
        <f>IF(AND(DAY(AF32)&gt;=8,DAY(AF32)&lt;=14,AF33="日",OR(AF38="休",AF38="雨")),1,0)</f>
        <v>0</v>
      </c>
      <c r="AG47" s="122"/>
      <c r="AH47" s="122"/>
      <c r="AI47" s="122"/>
      <c r="AJ47" s="122"/>
      <c r="AK47" s="122"/>
      <c r="AL47" s="122"/>
      <c r="AM47" s="122"/>
      <c r="AN47" s="122"/>
      <c r="AO47" s="122"/>
      <c r="AP47" s="122"/>
      <c r="AQ47" s="122" t="e">
        <f>IF(AND(DAY(AQ32)&gt;=8,DAY(AQ32)&lt;=14,AQ33="日",OR(AQ38="休",AQ38="雨")),1,0)</f>
        <v>#VALUE!</v>
      </c>
      <c r="AR47" s="122"/>
      <c r="AS47" s="122"/>
      <c r="AT47" s="122"/>
      <c r="AU47" s="122"/>
      <c r="AV47" s="122"/>
      <c r="AW47" s="122"/>
      <c r="AX47" s="122"/>
      <c r="AY47" s="122"/>
      <c r="AZ47" s="122"/>
      <c r="BA47" s="122"/>
      <c r="BB47" s="122"/>
      <c r="BC47" s="122" t="e">
        <f>IF(AND(DAY(BC32)&gt;=8,DAY(BC32)&lt;=14,BC33="日",OR(BC38="休",BC38="雨")),1,0)</f>
        <v>#VALUE!</v>
      </c>
      <c r="BD47" s="122"/>
      <c r="BE47" s="122"/>
      <c r="BF47" s="122"/>
      <c r="BG47" s="122"/>
      <c r="BH47" s="122"/>
      <c r="BI47" s="122"/>
      <c r="BJ47" s="122"/>
      <c r="BK47" s="122"/>
      <c r="BL47" s="122"/>
      <c r="BM47" s="122"/>
      <c r="BN47" s="122" t="e">
        <f>IF(AND(DAY(BN32)&gt;=8,DAY(BN32)&lt;=14,BN33="日",OR(BN38="休",BN38="雨")),1,0)</f>
        <v>#VALUE!</v>
      </c>
      <c r="BO47" s="116"/>
      <c r="BP47" s="116"/>
      <c r="BU47" s="115">
        <f t="shared" si="24"/>
        <v>0</v>
      </c>
    </row>
    <row r="48" spans="1:74" ht="14.25" customHeight="1">
      <c r="A48" s="116"/>
      <c r="B48" s="123"/>
      <c r="C48" s="123"/>
      <c r="D48" s="123"/>
      <c r="E48" s="123"/>
      <c r="F48" s="123"/>
      <c r="G48" s="123"/>
      <c r="H48" s="123"/>
      <c r="I48" s="123"/>
      <c r="J48" s="116"/>
      <c r="K48" s="116"/>
      <c r="L48" s="116"/>
      <c r="M48" s="123"/>
      <c r="N48" s="123"/>
      <c r="O48" s="123"/>
      <c r="P48" s="123"/>
      <c r="Q48" s="123"/>
      <c r="R48" s="123"/>
      <c r="S48" s="123"/>
      <c r="T48" s="123"/>
      <c r="U48" s="116"/>
      <c r="V48" s="116"/>
      <c r="Y48" s="123"/>
      <c r="Z48" s="123"/>
      <c r="AA48" s="123"/>
      <c r="AB48" s="123"/>
      <c r="AC48" s="123"/>
      <c r="AD48" s="123"/>
      <c r="AE48" s="123"/>
      <c r="AF48" s="123"/>
      <c r="AG48" s="116"/>
      <c r="AH48" s="116"/>
      <c r="AJ48" s="123"/>
      <c r="AK48" s="123"/>
      <c r="AL48" s="123"/>
      <c r="AM48" s="123"/>
      <c r="AN48" s="123"/>
      <c r="AO48" s="123"/>
      <c r="AP48" s="123"/>
      <c r="AQ48" s="123"/>
      <c r="AR48" s="116"/>
      <c r="AS48" s="116"/>
      <c r="AV48" s="123"/>
      <c r="AW48" s="123"/>
      <c r="AX48" s="123"/>
      <c r="AY48" s="123"/>
      <c r="AZ48" s="123"/>
      <c r="BA48" s="123"/>
      <c r="BB48" s="123"/>
      <c r="BC48" s="123"/>
      <c r="BD48" s="116"/>
      <c r="BE48" s="116"/>
      <c r="BG48" s="123"/>
      <c r="BH48" s="123"/>
      <c r="BI48" s="123"/>
      <c r="BJ48" s="123"/>
      <c r="BK48" s="123"/>
      <c r="BL48" s="123"/>
      <c r="BM48" s="123"/>
      <c r="BN48" s="123"/>
      <c r="BO48" s="116"/>
      <c r="BP48" s="116"/>
    </row>
    <row r="49" spans="1:74" ht="14.25" customHeight="1">
      <c r="A49" s="116"/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</row>
    <row r="50" spans="1:74" ht="14.25" hidden="1" customHeight="1">
      <c r="A50" s="116"/>
      <c r="B50" s="116"/>
      <c r="C50" s="124">
        <f>YEAR(I30+1)</f>
        <v>2026</v>
      </c>
      <c r="D50" s="124">
        <f>MONTH(I30+1)</f>
        <v>7</v>
      </c>
      <c r="E50" s="124">
        <f>DAY(I30+1)</f>
        <v>27</v>
      </c>
      <c r="F50" s="124"/>
      <c r="G50" s="124"/>
      <c r="H50" s="124"/>
      <c r="I50" s="124"/>
      <c r="J50" s="116"/>
      <c r="K50" s="116"/>
      <c r="L50" s="116"/>
      <c r="M50" s="116"/>
      <c r="N50" s="124">
        <f>YEAR(T30+1)</f>
        <v>2026</v>
      </c>
      <c r="O50" s="124">
        <f>MONTH(T30+1)</f>
        <v>9</v>
      </c>
      <c r="P50" s="124">
        <f>DAY(T30+1)</f>
        <v>21</v>
      </c>
      <c r="Q50" s="124"/>
      <c r="R50" s="124"/>
      <c r="S50" s="124"/>
      <c r="T50" s="124"/>
      <c r="U50" s="116"/>
      <c r="V50" s="116"/>
      <c r="Y50" s="116"/>
      <c r="Z50" s="124">
        <f>YEAR(AF30+1)</f>
        <v>2026</v>
      </c>
      <c r="AA50" s="124">
        <f>MONTH(AF30+1)</f>
        <v>11</v>
      </c>
      <c r="AB50" s="124">
        <f>DAY(AF30+1)</f>
        <v>16</v>
      </c>
      <c r="AC50" s="124"/>
      <c r="AD50" s="124"/>
      <c r="AE50" s="124"/>
      <c r="AF50" s="124"/>
      <c r="AG50" s="116"/>
      <c r="AH50" s="116"/>
      <c r="AJ50" s="116"/>
      <c r="AK50" s="124">
        <f>YEAR(AQ30+1)</f>
        <v>2027</v>
      </c>
      <c r="AL50" s="124">
        <f>MONTH(AQ30+1)</f>
        <v>1</v>
      </c>
      <c r="AM50" s="124">
        <f>DAY(AQ30+1)</f>
        <v>11</v>
      </c>
      <c r="AN50" s="124"/>
      <c r="AO50" s="124"/>
      <c r="AP50" s="124"/>
      <c r="AQ50" s="124"/>
      <c r="AR50" s="116"/>
      <c r="AS50" s="116"/>
      <c r="AV50" s="116"/>
      <c r="AW50" s="124">
        <f>YEAR(BC30+1)</f>
        <v>2027</v>
      </c>
      <c r="AX50" s="124">
        <f>MONTH(BC30+1)</f>
        <v>3</v>
      </c>
      <c r="AY50" s="124">
        <f>DAY(BC30+1)</f>
        <v>8</v>
      </c>
      <c r="AZ50" s="124"/>
      <c r="BA50" s="124"/>
      <c r="BB50" s="124"/>
      <c r="BC50" s="124"/>
      <c r="BD50" s="116"/>
      <c r="BE50" s="116"/>
      <c r="BG50" s="116"/>
      <c r="BH50" s="124">
        <f>YEAR(BN30+1)</f>
        <v>2027</v>
      </c>
      <c r="BI50" s="124">
        <f>MONTH(BN30+1)</f>
        <v>5</v>
      </c>
      <c r="BJ50" s="124">
        <f>DAY(BN30+1)</f>
        <v>3</v>
      </c>
      <c r="BK50" s="124"/>
      <c r="BL50" s="124"/>
      <c r="BM50" s="124"/>
      <c r="BN50" s="124"/>
      <c r="BO50" s="116"/>
      <c r="BP50" s="116"/>
    </row>
    <row r="51" spans="1:74" ht="14.25" hidden="1" customHeight="1">
      <c r="A51" s="116"/>
      <c r="B51" s="116"/>
      <c r="C51" s="125">
        <f>I30+1</f>
        <v>46230</v>
      </c>
      <c r="D51" s="125">
        <f t="shared" ref="D51:I51" si="25">C51+1</f>
        <v>46231</v>
      </c>
      <c r="E51" s="125">
        <f t="shared" si="25"/>
        <v>46232</v>
      </c>
      <c r="F51" s="125">
        <f t="shared" si="25"/>
        <v>46233</v>
      </c>
      <c r="G51" s="125">
        <f t="shared" si="25"/>
        <v>46234</v>
      </c>
      <c r="H51" s="125">
        <f t="shared" si="25"/>
        <v>46235</v>
      </c>
      <c r="I51" s="125">
        <f t="shared" si="25"/>
        <v>46236</v>
      </c>
      <c r="J51" s="116"/>
      <c r="K51" s="116"/>
      <c r="L51" s="116"/>
      <c r="M51" s="116"/>
      <c r="N51" s="125">
        <f>T30+1</f>
        <v>46286</v>
      </c>
      <c r="O51" s="125">
        <f t="shared" ref="O51:T51" si="26">N51+1</f>
        <v>46287</v>
      </c>
      <c r="P51" s="125">
        <f t="shared" si="26"/>
        <v>46288</v>
      </c>
      <c r="Q51" s="125">
        <f t="shared" si="26"/>
        <v>46289</v>
      </c>
      <c r="R51" s="125">
        <f t="shared" si="26"/>
        <v>46290</v>
      </c>
      <c r="S51" s="125">
        <f t="shared" si="26"/>
        <v>46291</v>
      </c>
      <c r="T51" s="125">
        <f t="shared" si="26"/>
        <v>46292</v>
      </c>
      <c r="U51" s="116"/>
      <c r="V51" s="116"/>
      <c r="Y51" s="116"/>
      <c r="Z51" s="125">
        <f>AF30+1</f>
        <v>46342</v>
      </c>
      <c r="AA51" s="125">
        <f t="shared" ref="AA51:AF51" si="27">Z51+1</f>
        <v>46343</v>
      </c>
      <c r="AB51" s="125">
        <f t="shared" si="27"/>
        <v>46344</v>
      </c>
      <c r="AC51" s="125">
        <f t="shared" si="27"/>
        <v>46345</v>
      </c>
      <c r="AD51" s="125">
        <f t="shared" si="27"/>
        <v>46346</v>
      </c>
      <c r="AE51" s="125">
        <f t="shared" si="27"/>
        <v>46347</v>
      </c>
      <c r="AF51" s="125">
        <f t="shared" si="27"/>
        <v>46348</v>
      </c>
      <c r="AG51" s="116"/>
      <c r="AH51" s="116"/>
      <c r="AJ51" s="116"/>
      <c r="AK51" s="125">
        <f>AQ30+1</f>
        <v>46398</v>
      </c>
      <c r="AL51" s="125">
        <f t="shared" ref="AL51:AQ51" si="28">AK51+1</f>
        <v>46399</v>
      </c>
      <c r="AM51" s="125">
        <f t="shared" si="28"/>
        <v>46400</v>
      </c>
      <c r="AN51" s="125">
        <f t="shared" si="28"/>
        <v>46401</v>
      </c>
      <c r="AO51" s="125">
        <f t="shared" si="28"/>
        <v>46402</v>
      </c>
      <c r="AP51" s="125">
        <f t="shared" si="28"/>
        <v>46403</v>
      </c>
      <c r="AQ51" s="125">
        <f t="shared" si="28"/>
        <v>46404</v>
      </c>
      <c r="AR51" s="116"/>
      <c r="AS51" s="116"/>
      <c r="AV51" s="116"/>
      <c r="AW51" s="125">
        <f>BC30+1</f>
        <v>46454</v>
      </c>
      <c r="AX51" s="125">
        <f t="shared" ref="AX51:BC51" si="29">AW51+1</f>
        <v>46455</v>
      </c>
      <c r="AY51" s="125">
        <f t="shared" si="29"/>
        <v>46456</v>
      </c>
      <c r="AZ51" s="125">
        <f t="shared" si="29"/>
        <v>46457</v>
      </c>
      <c r="BA51" s="125">
        <f t="shared" si="29"/>
        <v>46458</v>
      </c>
      <c r="BB51" s="125">
        <f t="shared" si="29"/>
        <v>46459</v>
      </c>
      <c r="BC51" s="125">
        <f t="shared" si="29"/>
        <v>46460</v>
      </c>
      <c r="BD51" s="116"/>
      <c r="BE51" s="116"/>
      <c r="BG51" s="116"/>
      <c r="BH51" s="125">
        <f>BN30+1</f>
        <v>46510</v>
      </c>
      <c r="BI51" s="125">
        <f t="shared" ref="BI51:BN51" si="30">BH51+1</f>
        <v>46511</v>
      </c>
      <c r="BJ51" s="125">
        <f t="shared" si="30"/>
        <v>46512</v>
      </c>
      <c r="BK51" s="125">
        <f t="shared" si="30"/>
        <v>46513</v>
      </c>
      <c r="BL51" s="125">
        <f t="shared" si="30"/>
        <v>46514</v>
      </c>
      <c r="BM51" s="125">
        <f t="shared" si="30"/>
        <v>46515</v>
      </c>
      <c r="BN51" s="125">
        <f t="shared" si="30"/>
        <v>46516</v>
      </c>
      <c r="BO51" s="116"/>
      <c r="BP51" s="116"/>
    </row>
    <row r="52" spans="1:74" ht="14.25" customHeight="1">
      <c r="A52" s="116"/>
      <c r="B52" s="119" t="s">
        <v>1</v>
      </c>
      <c r="C52" s="126">
        <f>DATE($C50,$D50,1)</f>
        <v>46204</v>
      </c>
      <c r="D52" s="136"/>
      <c r="E52" s="136"/>
      <c r="F52" s="136"/>
      <c r="G52" s="136"/>
      <c r="H52" s="136"/>
      <c r="I52" s="136"/>
      <c r="J52" s="136"/>
      <c r="K52" s="155"/>
      <c r="L52" s="116"/>
      <c r="M52" s="119" t="s">
        <v>1</v>
      </c>
      <c r="N52" s="126">
        <f>DATE($N50,$O50,1)</f>
        <v>46266</v>
      </c>
      <c r="O52" s="136"/>
      <c r="P52" s="136"/>
      <c r="Q52" s="136"/>
      <c r="R52" s="136"/>
      <c r="S52" s="136"/>
      <c r="T52" s="136"/>
      <c r="U52" s="136"/>
      <c r="V52" s="155"/>
      <c r="Y52" s="119" t="s">
        <v>1</v>
      </c>
      <c r="Z52" s="126">
        <f>DATE($N50,$O50,1)</f>
        <v>46266</v>
      </c>
      <c r="AA52" s="136"/>
      <c r="AB52" s="136"/>
      <c r="AC52" s="136"/>
      <c r="AD52" s="136"/>
      <c r="AE52" s="136"/>
      <c r="AF52" s="136"/>
      <c r="AG52" s="136"/>
      <c r="AH52" s="155"/>
      <c r="AJ52" s="119" t="s">
        <v>1</v>
      </c>
      <c r="AK52" s="126">
        <f>DATE($AK50,$AL50,1)</f>
        <v>46388</v>
      </c>
      <c r="AL52" s="136"/>
      <c r="AM52" s="136"/>
      <c r="AN52" s="136"/>
      <c r="AO52" s="136"/>
      <c r="AP52" s="136"/>
      <c r="AQ52" s="136"/>
      <c r="AR52" s="136"/>
      <c r="AS52" s="155"/>
      <c r="AV52" s="119" t="s">
        <v>1</v>
      </c>
      <c r="AW52" s="126">
        <f>DATE($AW50,$AX50,1)</f>
        <v>46447</v>
      </c>
      <c r="AX52" s="136"/>
      <c r="AY52" s="136"/>
      <c r="AZ52" s="136"/>
      <c r="BA52" s="136"/>
      <c r="BB52" s="136"/>
      <c r="BC52" s="136"/>
      <c r="BD52" s="136"/>
      <c r="BE52" s="155"/>
      <c r="BG52" s="119" t="s">
        <v>1</v>
      </c>
      <c r="BH52" s="126">
        <f>DATE($BH50,$BI50,1)</f>
        <v>46508</v>
      </c>
      <c r="BI52" s="136"/>
      <c r="BJ52" s="136"/>
      <c r="BK52" s="136"/>
      <c r="BL52" s="136"/>
      <c r="BM52" s="136"/>
      <c r="BN52" s="136"/>
      <c r="BO52" s="136"/>
      <c r="BP52" s="155"/>
    </row>
    <row r="53" spans="1:74" ht="14.25" customHeight="1">
      <c r="A53" s="116"/>
      <c r="B53" s="120" t="s">
        <v>49</v>
      </c>
      <c r="C53" s="127">
        <f>IF(I30&lt;$G$5,I32+1,"")</f>
        <v>46230</v>
      </c>
      <c r="D53" s="137">
        <f t="shared" ref="D53:I53" si="31">IF(C51&lt;$G$5,C53+1,"")</f>
        <v>46231</v>
      </c>
      <c r="E53" s="137">
        <f t="shared" si="31"/>
        <v>46232</v>
      </c>
      <c r="F53" s="137">
        <f t="shared" si="31"/>
        <v>46233</v>
      </c>
      <c r="G53" s="137">
        <f t="shared" si="31"/>
        <v>46234</v>
      </c>
      <c r="H53" s="137">
        <f t="shared" si="31"/>
        <v>46235</v>
      </c>
      <c r="I53" s="137">
        <f t="shared" si="31"/>
        <v>46236</v>
      </c>
      <c r="J53" s="150" t="s">
        <v>25</v>
      </c>
      <c r="K53" s="156">
        <f>COUNTIFS(C54:I54,"土",C55:I55,"")+COUNTIFS(C54:I54,"日",C55:I55,"")</f>
        <v>2</v>
      </c>
      <c r="L53" s="116"/>
      <c r="M53" s="120" t="s">
        <v>49</v>
      </c>
      <c r="N53" s="127">
        <f>IF(T30&lt;$G$5,T32+1,"")</f>
        <v>46286</v>
      </c>
      <c r="O53" s="137">
        <f t="shared" ref="O53:T53" si="32">IF(N51&lt;$G$5,N53+1,"")</f>
        <v>46287</v>
      </c>
      <c r="P53" s="137">
        <f t="shared" si="32"/>
        <v>46288</v>
      </c>
      <c r="Q53" s="137">
        <f t="shared" si="32"/>
        <v>46289</v>
      </c>
      <c r="R53" s="137">
        <f t="shared" si="32"/>
        <v>46290</v>
      </c>
      <c r="S53" s="137">
        <f t="shared" si="32"/>
        <v>46291</v>
      </c>
      <c r="T53" s="137">
        <f t="shared" si="32"/>
        <v>46292</v>
      </c>
      <c r="U53" s="150" t="s">
        <v>25</v>
      </c>
      <c r="V53" s="156">
        <f>COUNTIFS(N54:T54,"土",N55:T55,"")+COUNTIFS(N54:T54,"日",N55:T55,"")</f>
        <v>2</v>
      </c>
      <c r="Y53" s="120" t="s">
        <v>49</v>
      </c>
      <c r="Z53" s="127">
        <f>IF(AF30&lt;$G$5,AF32+1,"")</f>
        <v>46342</v>
      </c>
      <c r="AA53" s="137">
        <f t="shared" ref="AA53:AF53" si="33">IF(Z51&lt;$G$5,Z53+1,"")</f>
        <v>46343</v>
      </c>
      <c r="AB53" s="137">
        <f t="shared" si="33"/>
        <v>46344</v>
      </c>
      <c r="AC53" s="137">
        <f t="shared" si="33"/>
        <v>46345</v>
      </c>
      <c r="AD53" s="137">
        <f t="shared" si="33"/>
        <v>46346</v>
      </c>
      <c r="AE53" s="137">
        <f t="shared" si="33"/>
        <v>46347</v>
      </c>
      <c r="AF53" s="137">
        <f t="shared" si="33"/>
        <v>46348</v>
      </c>
      <c r="AG53" s="150" t="s">
        <v>25</v>
      </c>
      <c r="AH53" s="156">
        <f>COUNTIFS(Z54:AF54,"土",Z55:AF55,"")+COUNTIFS(Z54:AF54,"日",Z55:AF55,"")</f>
        <v>2</v>
      </c>
      <c r="AJ53" s="120" t="s">
        <v>49</v>
      </c>
      <c r="AK53" s="127" t="str">
        <f>IF(AQ30&lt;$G$5,AQ32+1,"")</f>
        <v/>
      </c>
      <c r="AL53" s="137" t="str">
        <f t="shared" ref="AL53:AQ53" si="34">IF(AK51&lt;$G$5,AK53+1,"")</f>
        <v/>
      </c>
      <c r="AM53" s="137" t="str">
        <f t="shared" si="34"/>
        <v/>
      </c>
      <c r="AN53" s="137" t="str">
        <f t="shared" si="34"/>
        <v/>
      </c>
      <c r="AO53" s="137" t="str">
        <f t="shared" si="34"/>
        <v/>
      </c>
      <c r="AP53" s="137" t="str">
        <f t="shared" si="34"/>
        <v/>
      </c>
      <c r="AQ53" s="137" t="str">
        <f t="shared" si="34"/>
        <v/>
      </c>
      <c r="AR53" s="150" t="s">
        <v>25</v>
      </c>
      <c r="AS53" s="156">
        <f>COUNTIFS(AK54:AQ54,"土",AK55:AQ55,"")+COUNTIFS(AK54:AQ54,"日",AK55:AQ55,"")</f>
        <v>0</v>
      </c>
      <c r="AV53" s="120" t="s">
        <v>49</v>
      </c>
      <c r="AW53" s="127" t="str">
        <f>IF(BC30&lt;$G$5,BC32+1,"")</f>
        <v/>
      </c>
      <c r="AX53" s="137" t="str">
        <f t="shared" ref="AX53:BC53" si="35">IF(AW51&lt;$G$5,AW53+1,"")</f>
        <v/>
      </c>
      <c r="AY53" s="137" t="str">
        <f t="shared" si="35"/>
        <v/>
      </c>
      <c r="AZ53" s="137" t="str">
        <f t="shared" si="35"/>
        <v/>
      </c>
      <c r="BA53" s="137" t="str">
        <f t="shared" si="35"/>
        <v/>
      </c>
      <c r="BB53" s="137" t="str">
        <f t="shared" si="35"/>
        <v/>
      </c>
      <c r="BC53" s="137" t="str">
        <f t="shared" si="35"/>
        <v/>
      </c>
      <c r="BD53" s="150" t="s">
        <v>25</v>
      </c>
      <c r="BE53" s="156">
        <f>COUNTIFS(AW54:BC54,"土",AW55:BC55,"")+COUNTIFS(AW54:BC54,"日",AW55:BC55,"")</f>
        <v>0</v>
      </c>
      <c r="BG53" s="120" t="s">
        <v>49</v>
      </c>
      <c r="BH53" s="127" t="str">
        <f>IF(BN30&lt;$G$5,BN32+1,"")</f>
        <v/>
      </c>
      <c r="BI53" s="137" t="str">
        <f t="shared" ref="BI53:BN53" si="36">IF(BH51&lt;$G$5,BH53+1,"")</f>
        <v/>
      </c>
      <c r="BJ53" s="137" t="str">
        <f t="shared" si="36"/>
        <v/>
      </c>
      <c r="BK53" s="137" t="str">
        <f t="shared" si="36"/>
        <v/>
      </c>
      <c r="BL53" s="137" t="str">
        <f t="shared" si="36"/>
        <v/>
      </c>
      <c r="BM53" s="137" t="str">
        <f t="shared" si="36"/>
        <v/>
      </c>
      <c r="BN53" s="137" t="str">
        <f t="shared" si="36"/>
        <v/>
      </c>
      <c r="BO53" s="150" t="s">
        <v>25</v>
      </c>
      <c r="BP53" s="156">
        <f>COUNTIFS(BH54:BN54,"土",BH55:BN55,"")+COUNTIFS(BH54:BN54,"日",BH55:BN55,"")</f>
        <v>0</v>
      </c>
    </row>
    <row r="54" spans="1:74" ht="14.25" customHeight="1">
      <c r="A54" s="116"/>
      <c r="B54" s="120" t="s">
        <v>26</v>
      </c>
      <c r="C54" s="128" t="str">
        <f>IF(C53="","","月")</f>
        <v>月</v>
      </c>
      <c r="D54" s="128" t="str">
        <f>IF(D53="","","火")</f>
        <v>火</v>
      </c>
      <c r="E54" s="128" t="str">
        <f>IF(E53="","","水")</f>
        <v>水</v>
      </c>
      <c r="F54" s="128" t="str">
        <f>IF(F53="","","木")</f>
        <v>木</v>
      </c>
      <c r="G54" s="128" t="str">
        <f>IF(G53="","","金")</f>
        <v>金</v>
      </c>
      <c r="H54" s="128" t="str">
        <f>IF(H53="","","土")</f>
        <v>土</v>
      </c>
      <c r="I54" s="128" t="str">
        <f>IF(I53="","","日")</f>
        <v>日</v>
      </c>
      <c r="J54" s="151" t="s">
        <v>50</v>
      </c>
      <c r="K54" s="157">
        <f>COUNTIF(C55:I55,"夏休")+COUNTIF(C55:I55,"冬休")+COUNTIF(C55:I55,"中止")+COUNTIF(C55:I55,"制作中")</f>
        <v>0</v>
      </c>
      <c r="L54" s="116"/>
      <c r="M54" s="120" t="s">
        <v>26</v>
      </c>
      <c r="N54" s="128" t="str">
        <f>IF(N53="","","月")</f>
        <v>月</v>
      </c>
      <c r="O54" s="128" t="str">
        <f>IF(O53="","","火")</f>
        <v>火</v>
      </c>
      <c r="P54" s="128" t="str">
        <f>IF(P53="","","水")</f>
        <v>水</v>
      </c>
      <c r="Q54" s="128" t="str">
        <f>IF(Q53="","","木")</f>
        <v>木</v>
      </c>
      <c r="R54" s="128" t="str">
        <f>IF(R53="","","金")</f>
        <v>金</v>
      </c>
      <c r="S54" s="128" t="str">
        <f>IF(S53="","","土")</f>
        <v>土</v>
      </c>
      <c r="T54" s="128" t="str">
        <f>IF(T53="","","日")</f>
        <v>日</v>
      </c>
      <c r="U54" s="151" t="s">
        <v>50</v>
      </c>
      <c r="V54" s="157">
        <f>COUNTIF(N55:T55,"夏休")+COUNTIF(N55:T55,"冬休")+COUNTIF(N55:T55,"中止")+COUNTIF(N55:T55,"制作中")</f>
        <v>0</v>
      </c>
      <c r="Y54" s="120" t="s">
        <v>26</v>
      </c>
      <c r="Z54" s="128" t="str">
        <f>IF(Z53="","","月")</f>
        <v>月</v>
      </c>
      <c r="AA54" s="128" t="str">
        <f>IF(AA53="","","火")</f>
        <v>火</v>
      </c>
      <c r="AB54" s="128" t="str">
        <f>IF(AB53="","","水")</f>
        <v>水</v>
      </c>
      <c r="AC54" s="128" t="str">
        <f>IF(AC53="","","木")</f>
        <v>木</v>
      </c>
      <c r="AD54" s="128" t="str">
        <f>IF(AD53="","","金")</f>
        <v>金</v>
      </c>
      <c r="AE54" s="128" t="str">
        <f>IF(AE53="","","土")</f>
        <v>土</v>
      </c>
      <c r="AF54" s="128" t="str">
        <f>IF(AF53="","","日")</f>
        <v>日</v>
      </c>
      <c r="AG54" s="151" t="s">
        <v>50</v>
      </c>
      <c r="AH54" s="157">
        <f>COUNTIF(Z55:AF55,"夏休")+COUNTIF(Z55:AF55,"冬休")+COUNTIF(Z55:AF55,"中止")+COUNTIF(Z55:AF55,"制作中")</f>
        <v>0</v>
      </c>
      <c r="AJ54" s="120" t="s">
        <v>26</v>
      </c>
      <c r="AK54" s="128" t="str">
        <f>IF(AK53="","","月")</f>
        <v/>
      </c>
      <c r="AL54" s="128" t="str">
        <f>IF(AL53="","","火")</f>
        <v/>
      </c>
      <c r="AM54" s="128" t="str">
        <f>IF(AM53="","","水")</f>
        <v/>
      </c>
      <c r="AN54" s="128" t="str">
        <f>IF(AN53="","","木")</f>
        <v/>
      </c>
      <c r="AO54" s="128" t="str">
        <f>IF(AO53="","","金")</f>
        <v/>
      </c>
      <c r="AP54" s="128" t="str">
        <f>IF(AP53="","","土")</f>
        <v/>
      </c>
      <c r="AQ54" s="128" t="str">
        <f>IF(AQ53="","","日")</f>
        <v/>
      </c>
      <c r="AR54" s="151" t="s">
        <v>50</v>
      </c>
      <c r="AS54" s="157">
        <f>COUNTIF(AK55:AQ55,"夏休")+COUNTIF(AK55:AQ55,"冬休")+COUNTIF(AK55:AQ55,"中止")+COUNTIF(AK55:AQ55,"制作中")</f>
        <v>0</v>
      </c>
      <c r="AV54" s="120" t="s">
        <v>26</v>
      </c>
      <c r="AW54" s="128" t="str">
        <f>IF(AW53="","","月")</f>
        <v/>
      </c>
      <c r="AX54" s="128" t="str">
        <f>IF(AX53="","","火")</f>
        <v/>
      </c>
      <c r="AY54" s="128" t="str">
        <f>IF(AY53="","","水")</f>
        <v/>
      </c>
      <c r="AZ54" s="128" t="str">
        <f>IF(AZ53="","","木")</f>
        <v/>
      </c>
      <c r="BA54" s="128" t="str">
        <f>IF(BA53="","","金")</f>
        <v/>
      </c>
      <c r="BB54" s="128" t="str">
        <f>IF(BB53="","","土")</f>
        <v/>
      </c>
      <c r="BC54" s="128" t="str">
        <f>IF(BC53="","","日")</f>
        <v/>
      </c>
      <c r="BD54" s="151" t="s">
        <v>50</v>
      </c>
      <c r="BE54" s="157">
        <f>COUNTIF(AW55:BC55,"夏休")+COUNTIF(AW55:BC55,"冬休")+COUNTIF(AW55:BC55,"中止")+COUNTIF(AW55:BC55,"制作中")</f>
        <v>0</v>
      </c>
      <c r="BG54" s="120" t="s">
        <v>26</v>
      </c>
      <c r="BH54" s="128" t="str">
        <f>IF(BH53="","","月")</f>
        <v/>
      </c>
      <c r="BI54" s="128" t="str">
        <f>IF(BI53="","","火")</f>
        <v/>
      </c>
      <c r="BJ54" s="128" t="str">
        <f>IF(BJ53="","","水")</f>
        <v/>
      </c>
      <c r="BK54" s="128" t="str">
        <f>IF(BK53="","","木")</f>
        <v/>
      </c>
      <c r="BL54" s="128" t="str">
        <f>IF(BL53="","","金")</f>
        <v/>
      </c>
      <c r="BM54" s="128" t="str">
        <f>IF(BM53="","","土")</f>
        <v/>
      </c>
      <c r="BN54" s="128" t="str">
        <f>IF(BN53="","","日")</f>
        <v/>
      </c>
      <c r="BO54" s="151" t="s">
        <v>50</v>
      </c>
      <c r="BP54" s="157">
        <f>COUNTIF(BH55:BN55,"夏休")+COUNTIF(BH55:BN55,"冬休")+COUNTIF(BH55:BN55,"中止")+COUNTIF(BH55:BN55,"制作中")</f>
        <v>0</v>
      </c>
    </row>
    <row r="55" spans="1:74" ht="14.25" customHeight="1">
      <c r="A55" s="116"/>
      <c r="B55" s="120" t="s">
        <v>50</v>
      </c>
      <c r="C55" s="129"/>
      <c r="D55" s="138"/>
      <c r="E55" s="138"/>
      <c r="F55" s="138"/>
      <c r="G55" s="138"/>
      <c r="H55" s="138"/>
      <c r="I55" s="146"/>
      <c r="J55" s="151" t="s">
        <v>4</v>
      </c>
      <c r="K55" s="157">
        <f>COUNT(C53:I53)-K54</f>
        <v>7</v>
      </c>
      <c r="L55" s="116"/>
      <c r="M55" s="120" t="s">
        <v>50</v>
      </c>
      <c r="N55" s="129"/>
      <c r="O55" s="138"/>
      <c r="P55" s="138"/>
      <c r="Q55" s="138"/>
      <c r="R55" s="138"/>
      <c r="S55" s="138"/>
      <c r="T55" s="146"/>
      <c r="U55" s="151" t="s">
        <v>4</v>
      </c>
      <c r="V55" s="157">
        <f>COUNT(N53:T53)-V54</f>
        <v>7</v>
      </c>
      <c r="Y55" s="120" t="s">
        <v>50</v>
      </c>
      <c r="Z55" s="129"/>
      <c r="AA55" s="138"/>
      <c r="AB55" s="138"/>
      <c r="AC55" s="138"/>
      <c r="AD55" s="138"/>
      <c r="AE55" s="138"/>
      <c r="AF55" s="146"/>
      <c r="AG55" s="151" t="s">
        <v>4</v>
      </c>
      <c r="AH55" s="157">
        <f>COUNT(Z53:AF53)-AH54</f>
        <v>7</v>
      </c>
      <c r="AJ55" s="120" t="s">
        <v>50</v>
      </c>
      <c r="AK55" s="129"/>
      <c r="AL55" s="138"/>
      <c r="AM55" s="138"/>
      <c r="AN55" s="138"/>
      <c r="AO55" s="138"/>
      <c r="AP55" s="138"/>
      <c r="AQ55" s="146"/>
      <c r="AR55" s="151" t="s">
        <v>4</v>
      </c>
      <c r="AS55" s="157">
        <f>COUNT(AK53:AQ53)-AS54</f>
        <v>0</v>
      </c>
      <c r="AV55" s="120" t="s">
        <v>50</v>
      </c>
      <c r="AW55" s="129"/>
      <c r="AX55" s="138"/>
      <c r="AY55" s="138"/>
      <c r="AZ55" s="138"/>
      <c r="BA55" s="138"/>
      <c r="BB55" s="138"/>
      <c r="BC55" s="146"/>
      <c r="BD55" s="151" t="s">
        <v>4</v>
      </c>
      <c r="BE55" s="157">
        <f>COUNT(AW53:BC53)-BE54</f>
        <v>0</v>
      </c>
      <c r="BG55" s="120" t="s">
        <v>50</v>
      </c>
      <c r="BH55" s="129"/>
      <c r="BI55" s="138"/>
      <c r="BJ55" s="138"/>
      <c r="BK55" s="138"/>
      <c r="BL55" s="138"/>
      <c r="BM55" s="138"/>
      <c r="BN55" s="146"/>
      <c r="BO55" s="151" t="s">
        <v>4</v>
      </c>
      <c r="BP55" s="157">
        <f>COUNT(BH53:BN53)-BP54</f>
        <v>0</v>
      </c>
    </row>
    <row r="56" spans="1:74" ht="14.25" customHeight="1">
      <c r="A56" s="116"/>
      <c r="B56" s="120"/>
      <c r="C56" s="130"/>
      <c r="D56" s="139"/>
      <c r="E56" s="139"/>
      <c r="F56" s="139"/>
      <c r="G56" s="139"/>
      <c r="H56" s="139"/>
      <c r="I56" s="147"/>
      <c r="J56" s="151" t="s">
        <v>29</v>
      </c>
      <c r="K56" s="157">
        <f>COUNTIF(C57:I58,"休")</f>
        <v>2</v>
      </c>
      <c r="L56" s="116"/>
      <c r="M56" s="120"/>
      <c r="N56" s="130"/>
      <c r="O56" s="139"/>
      <c r="P56" s="139"/>
      <c r="Q56" s="139"/>
      <c r="R56" s="139"/>
      <c r="S56" s="139"/>
      <c r="T56" s="147"/>
      <c r="U56" s="151" t="s">
        <v>29</v>
      </c>
      <c r="V56" s="157">
        <f>COUNTIF(N57:T58,"休")</f>
        <v>2</v>
      </c>
      <c r="Y56" s="120"/>
      <c r="Z56" s="130"/>
      <c r="AA56" s="139"/>
      <c r="AB56" s="139"/>
      <c r="AC56" s="139"/>
      <c r="AD56" s="139"/>
      <c r="AE56" s="139"/>
      <c r="AF56" s="147"/>
      <c r="AG56" s="151" t="s">
        <v>29</v>
      </c>
      <c r="AH56" s="157">
        <f>COUNTIF(Z57:AF58,"休")</f>
        <v>2</v>
      </c>
      <c r="AJ56" s="120"/>
      <c r="AK56" s="130"/>
      <c r="AL56" s="139"/>
      <c r="AM56" s="139"/>
      <c r="AN56" s="139"/>
      <c r="AO56" s="139"/>
      <c r="AP56" s="139"/>
      <c r="AQ56" s="147"/>
      <c r="AR56" s="151" t="s">
        <v>29</v>
      </c>
      <c r="AS56" s="157">
        <f>COUNTIF(AK57:AQ58,"休")</f>
        <v>0</v>
      </c>
      <c r="AV56" s="120"/>
      <c r="AW56" s="130"/>
      <c r="AX56" s="139"/>
      <c r="AY56" s="139"/>
      <c r="AZ56" s="139"/>
      <c r="BA56" s="139"/>
      <c r="BB56" s="139"/>
      <c r="BC56" s="147"/>
      <c r="BD56" s="151" t="s">
        <v>29</v>
      </c>
      <c r="BE56" s="157">
        <f>COUNTIF(AW57:BC58,"休")</f>
        <v>0</v>
      </c>
      <c r="BG56" s="120"/>
      <c r="BH56" s="130"/>
      <c r="BI56" s="139"/>
      <c r="BJ56" s="139"/>
      <c r="BK56" s="139"/>
      <c r="BL56" s="139"/>
      <c r="BM56" s="139"/>
      <c r="BN56" s="147"/>
      <c r="BO56" s="151" t="s">
        <v>29</v>
      </c>
      <c r="BP56" s="157">
        <f>COUNTIF(BH57:BN58,"休")</f>
        <v>0</v>
      </c>
    </row>
    <row r="57" spans="1:74" ht="14.25" customHeight="1">
      <c r="A57" s="116"/>
      <c r="B57" s="120" t="s">
        <v>2</v>
      </c>
      <c r="C57" s="131"/>
      <c r="D57" s="140"/>
      <c r="E57" s="140"/>
      <c r="F57" s="140"/>
      <c r="G57" s="140"/>
      <c r="H57" s="140" t="s">
        <v>57</v>
      </c>
      <c r="I57" s="148" t="s">
        <v>57</v>
      </c>
      <c r="J57" s="151" t="s">
        <v>30</v>
      </c>
      <c r="K57" s="160">
        <f>K56/K55</f>
        <v>0.2857142857142857</v>
      </c>
      <c r="L57" s="116"/>
      <c r="M57" s="120" t="s">
        <v>2</v>
      </c>
      <c r="N57" s="131"/>
      <c r="O57" s="140"/>
      <c r="P57" s="140"/>
      <c r="Q57" s="140"/>
      <c r="R57" s="140"/>
      <c r="S57" s="140" t="s">
        <v>57</v>
      </c>
      <c r="T57" s="148" t="s">
        <v>57</v>
      </c>
      <c r="U57" s="151" t="s">
        <v>30</v>
      </c>
      <c r="V57" s="160">
        <f>V56/V55</f>
        <v>0.2857142857142857</v>
      </c>
      <c r="Y57" s="120" t="s">
        <v>2</v>
      </c>
      <c r="Z57" s="131"/>
      <c r="AA57" s="140"/>
      <c r="AB57" s="140"/>
      <c r="AC57" s="140"/>
      <c r="AD57" s="140"/>
      <c r="AE57" s="140" t="s">
        <v>57</v>
      </c>
      <c r="AF57" s="148" t="s">
        <v>57</v>
      </c>
      <c r="AG57" s="151" t="s">
        <v>30</v>
      </c>
      <c r="AH57" s="160">
        <f>AH56/AH55</f>
        <v>0.2857142857142857</v>
      </c>
      <c r="AJ57" s="120" t="s">
        <v>2</v>
      </c>
      <c r="AK57" s="131"/>
      <c r="AL57" s="140"/>
      <c r="AM57" s="140"/>
      <c r="AN57" s="140"/>
      <c r="AO57" s="140"/>
      <c r="AP57" s="140"/>
      <c r="AQ57" s="148"/>
      <c r="AR57" s="151" t="s">
        <v>30</v>
      </c>
      <c r="AS57" s="160" t="e">
        <f>AS56/AS55</f>
        <v>#DIV/0!</v>
      </c>
      <c r="AV57" s="120" t="s">
        <v>2</v>
      </c>
      <c r="AW57" s="131"/>
      <c r="AX57" s="140"/>
      <c r="AY57" s="140"/>
      <c r="AZ57" s="140"/>
      <c r="BA57" s="140"/>
      <c r="BB57" s="140"/>
      <c r="BC57" s="148"/>
      <c r="BD57" s="151" t="s">
        <v>30</v>
      </c>
      <c r="BE57" s="160" t="e">
        <f>BE56/BE55</f>
        <v>#DIV/0!</v>
      </c>
      <c r="BG57" s="120" t="s">
        <v>2</v>
      </c>
      <c r="BH57" s="131"/>
      <c r="BI57" s="140"/>
      <c r="BJ57" s="140"/>
      <c r="BK57" s="140"/>
      <c r="BL57" s="140"/>
      <c r="BM57" s="140"/>
      <c r="BN57" s="148"/>
      <c r="BO57" s="151" t="s">
        <v>30</v>
      </c>
      <c r="BP57" s="160" t="e">
        <f>BP56/BP55</f>
        <v>#DIV/0!</v>
      </c>
    </row>
    <row r="58" spans="1:74" ht="14.25" customHeight="1">
      <c r="A58" s="116"/>
      <c r="B58" s="120"/>
      <c r="C58" s="131"/>
      <c r="D58" s="140"/>
      <c r="E58" s="140"/>
      <c r="F58" s="140"/>
      <c r="G58" s="140"/>
      <c r="H58" s="140"/>
      <c r="I58" s="148"/>
      <c r="J58" s="151" t="s">
        <v>7</v>
      </c>
      <c r="K58" s="157">
        <f>COUNTA(C59:I59)</f>
        <v>2</v>
      </c>
      <c r="L58" s="116"/>
      <c r="M58" s="120"/>
      <c r="N58" s="131"/>
      <c r="O58" s="140"/>
      <c r="P58" s="140"/>
      <c r="Q58" s="140"/>
      <c r="R58" s="140"/>
      <c r="S58" s="140"/>
      <c r="T58" s="148"/>
      <c r="U58" s="151" t="s">
        <v>7</v>
      </c>
      <c r="V58" s="157">
        <f>COUNTA(N59:T59)</f>
        <v>2</v>
      </c>
      <c r="Y58" s="120"/>
      <c r="Z58" s="131"/>
      <c r="AA58" s="140"/>
      <c r="AB58" s="140"/>
      <c r="AC58" s="140"/>
      <c r="AD58" s="140"/>
      <c r="AE58" s="140"/>
      <c r="AF58" s="148"/>
      <c r="AG58" s="151" t="s">
        <v>7</v>
      </c>
      <c r="AH58" s="157">
        <f>COUNTA(Z59:AF59)</f>
        <v>2</v>
      </c>
      <c r="AJ58" s="120"/>
      <c r="AK58" s="131"/>
      <c r="AL58" s="140"/>
      <c r="AM58" s="140"/>
      <c r="AN58" s="140"/>
      <c r="AO58" s="140"/>
      <c r="AP58" s="140"/>
      <c r="AQ58" s="148"/>
      <c r="AR58" s="151" t="s">
        <v>7</v>
      </c>
      <c r="AS58" s="157">
        <f>COUNTA(AK59:AQ59)</f>
        <v>0</v>
      </c>
      <c r="AV58" s="120"/>
      <c r="AW58" s="131"/>
      <c r="AX58" s="140"/>
      <c r="AY58" s="140"/>
      <c r="AZ58" s="140"/>
      <c r="BA58" s="140"/>
      <c r="BB58" s="140"/>
      <c r="BC58" s="148"/>
      <c r="BD58" s="151" t="s">
        <v>7</v>
      </c>
      <c r="BE58" s="157">
        <f>COUNTA(AW59:BC59)</f>
        <v>0</v>
      </c>
      <c r="BG58" s="120"/>
      <c r="BH58" s="131"/>
      <c r="BI58" s="140"/>
      <c r="BJ58" s="140"/>
      <c r="BK58" s="140"/>
      <c r="BL58" s="140"/>
      <c r="BM58" s="140"/>
      <c r="BN58" s="148"/>
      <c r="BO58" s="151" t="s">
        <v>7</v>
      </c>
      <c r="BP58" s="157">
        <f>COUNTA(BH59:BN59)</f>
        <v>0</v>
      </c>
    </row>
    <row r="59" spans="1:74" ht="14.25" customHeight="1">
      <c r="A59" s="116"/>
      <c r="B59" s="120" t="s">
        <v>17</v>
      </c>
      <c r="C59" s="131"/>
      <c r="D59" s="140"/>
      <c r="E59" s="140"/>
      <c r="F59" s="140"/>
      <c r="G59" s="140"/>
      <c r="H59" s="140" t="s">
        <v>57</v>
      </c>
      <c r="I59" s="148" t="s">
        <v>57</v>
      </c>
      <c r="J59" s="151" t="s">
        <v>31</v>
      </c>
      <c r="K59" s="160">
        <f>K58/K55</f>
        <v>0.2857142857142857</v>
      </c>
      <c r="L59" s="116"/>
      <c r="M59" s="120" t="s">
        <v>17</v>
      </c>
      <c r="N59" s="131"/>
      <c r="O59" s="140"/>
      <c r="P59" s="140"/>
      <c r="Q59" s="140"/>
      <c r="R59" s="140"/>
      <c r="S59" s="140" t="s">
        <v>57</v>
      </c>
      <c r="T59" s="148" t="s">
        <v>57</v>
      </c>
      <c r="U59" s="151" t="s">
        <v>31</v>
      </c>
      <c r="V59" s="160">
        <f>V58/V55</f>
        <v>0.2857142857142857</v>
      </c>
      <c r="Y59" s="120" t="s">
        <v>17</v>
      </c>
      <c r="Z59" s="131"/>
      <c r="AA59" s="140"/>
      <c r="AB59" s="140"/>
      <c r="AC59" s="140"/>
      <c r="AD59" s="140"/>
      <c r="AE59" s="140" t="s">
        <v>57</v>
      </c>
      <c r="AF59" s="148" t="s">
        <v>57</v>
      </c>
      <c r="AG59" s="151" t="s">
        <v>31</v>
      </c>
      <c r="AH59" s="160">
        <f>AH58/AH55</f>
        <v>0.2857142857142857</v>
      </c>
      <c r="AJ59" s="120" t="s">
        <v>17</v>
      </c>
      <c r="AK59" s="131"/>
      <c r="AL59" s="140"/>
      <c r="AM59" s="140"/>
      <c r="AN59" s="140"/>
      <c r="AO59" s="140"/>
      <c r="AP59" s="140"/>
      <c r="AQ59" s="148"/>
      <c r="AR59" s="151" t="s">
        <v>31</v>
      </c>
      <c r="AS59" s="160" t="e">
        <f>AS58/AS55</f>
        <v>#DIV/0!</v>
      </c>
      <c r="AV59" s="120" t="s">
        <v>17</v>
      </c>
      <c r="AW59" s="131"/>
      <c r="AX59" s="140"/>
      <c r="AY59" s="140"/>
      <c r="AZ59" s="140"/>
      <c r="BA59" s="140"/>
      <c r="BB59" s="140"/>
      <c r="BC59" s="148"/>
      <c r="BD59" s="151" t="s">
        <v>31</v>
      </c>
      <c r="BE59" s="160" t="e">
        <f>BE58/BE55</f>
        <v>#DIV/0!</v>
      </c>
      <c r="BG59" s="120" t="s">
        <v>17</v>
      </c>
      <c r="BH59" s="131"/>
      <c r="BI59" s="140"/>
      <c r="BJ59" s="140"/>
      <c r="BK59" s="140"/>
      <c r="BL59" s="140"/>
      <c r="BM59" s="140"/>
      <c r="BN59" s="148"/>
      <c r="BO59" s="151" t="s">
        <v>31</v>
      </c>
      <c r="BP59" s="160" t="e">
        <f>BP58/BP55</f>
        <v>#DIV/0!</v>
      </c>
    </row>
    <row r="60" spans="1:74" ht="14.25" customHeight="1">
      <c r="A60" s="116"/>
      <c r="B60" s="121"/>
      <c r="C60" s="132"/>
      <c r="D60" s="141"/>
      <c r="E60" s="141"/>
      <c r="F60" s="141"/>
      <c r="G60" s="141"/>
      <c r="H60" s="141"/>
      <c r="I60" s="149"/>
      <c r="J60" s="152" t="s">
        <v>10</v>
      </c>
      <c r="K60" s="149" t="str">
        <f>IF(K53&lt;1,"対象外",IF(K58&gt;=K53,"OK","NG"))</f>
        <v>OK</v>
      </c>
      <c r="L60" s="116"/>
      <c r="M60" s="121"/>
      <c r="N60" s="132"/>
      <c r="O60" s="141"/>
      <c r="P60" s="141"/>
      <c r="Q60" s="141"/>
      <c r="R60" s="141"/>
      <c r="S60" s="141"/>
      <c r="T60" s="149"/>
      <c r="U60" s="152" t="s">
        <v>10</v>
      </c>
      <c r="V60" s="149" t="str">
        <f>IF(1&gt;V53,"対象外",IF(V58&gt;=V53,"OK","NG"))</f>
        <v>OK</v>
      </c>
      <c r="Y60" s="121"/>
      <c r="Z60" s="132"/>
      <c r="AA60" s="141"/>
      <c r="AB60" s="141"/>
      <c r="AC60" s="141"/>
      <c r="AD60" s="141"/>
      <c r="AE60" s="141"/>
      <c r="AF60" s="149"/>
      <c r="AG60" s="152" t="s">
        <v>10</v>
      </c>
      <c r="AH60" s="149" t="str">
        <f>IF(1&gt;AH53,"対象外",IF(AH58&gt;=AH53,"OK","NG"))</f>
        <v>OK</v>
      </c>
      <c r="AJ60" s="121"/>
      <c r="AK60" s="132"/>
      <c r="AL60" s="141"/>
      <c r="AM60" s="141"/>
      <c r="AN60" s="141"/>
      <c r="AO60" s="141"/>
      <c r="AP60" s="141"/>
      <c r="AQ60" s="149"/>
      <c r="AR60" s="152" t="s">
        <v>10</v>
      </c>
      <c r="AS60" s="149" t="str">
        <f>IF(1&gt;AS53,"対象外",IF(AH58&gt;=AH53,"OK","NG"))</f>
        <v>対象外</v>
      </c>
      <c r="AV60" s="121"/>
      <c r="AW60" s="132"/>
      <c r="AX60" s="141"/>
      <c r="AY60" s="141"/>
      <c r="AZ60" s="141"/>
      <c r="BA60" s="141"/>
      <c r="BB60" s="141"/>
      <c r="BC60" s="149"/>
      <c r="BD60" s="152" t="s">
        <v>10</v>
      </c>
      <c r="BE60" s="149" t="str">
        <f>IF(1&gt;BE53,"対象外",IF(BE58&gt;=BE53,"OK","NG"))</f>
        <v>対象外</v>
      </c>
      <c r="BG60" s="121"/>
      <c r="BH60" s="132"/>
      <c r="BI60" s="141"/>
      <c r="BJ60" s="141"/>
      <c r="BK60" s="141"/>
      <c r="BL60" s="141"/>
      <c r="BM60" s="141"/>
      <c r="BN60" s="149"/>
      <c r="BO60" s="152" t="s">
        <v>10</v>
      </c>
      <c r="BP60" s="149" t="str">
        <f>IF(1&gt;BP53,"対象外",IF(BP58&gt;=BP53,"OK","NG"))</f>
        <v>対象外</v>
      </c>
      <c r="BV60" s="115" t="str">
        <f>IF(COUNTIF(K60:BP60,"NG")&gt;=1,"NG","OK")</f>
        <v>OK</v>
      </c>
    </row>
    <row r="61" spans="1:74" ht="14.25" hidden="1" customHeight="1">
      <c r="A61" s="116"/>
      <c r="B61" s="122" t="s">
        <v>32</v>
      </c>
      <c r="C61" s="123"/>
      <c r="D61" s="123"/>
      <c r="E61" s="123"/>
      <c r="F61" s="123"/>
      <c r="G61" s="123"/>
      <c r="H61" s="122">
        <f>IF(AND(DAY(H53)&gt;=22,DAY(H53)&lt;=28,H54="土"),1,0)</f>
        <v>0</v>
      </c>
      <c r="I61" s="123"/>
      <c r="J61" s="116"/>
      <c r="K61" s="116"/>
      <c r="L61" s="116"/>
      <c r="M61" s="123"/>
      <c r="N61" s="123"/>
      <c r="O61" s="123"/>
      <c r="P61" s="123"/>
      <c r="Q61" s="123"/>
      <c r="R61" s="123"/>
      <c r="S61" s="122">
        <f>IF(AND(DAY(S53)&gt;=22,DAY(S53)&lt;=28,S54="土"),1,0)</f>
        <v>1</v>
      </c>
      <c r="T61" s="123"/>
      <c r="U61" s="116"/>
      <c r="V61" s="116"/>
      <c r="Y61" s="123"/>
      <c r="Z61" s="123"/>
      <c r="AA61" s="123"/>
      <c r="AB61" s="123"/>
      <c r="AC61" s="123"/>
      <c r="AD61" s="123"/>
      <c r="AE61" s="122">
        <f>IF(AND(DAY(AE53)&gt;=22,DAY(AE53)&lt;=28,AE54="土"),1,0)</f>
        <v>0</v>
      </c>
      <c r="AF61" s="123"/>
      <c r="AG61" s="116"/>
      <c r="AH61" s="116"/>
      <c r="AJ61" s="123"/>
      <c r="AK61" s="123"/>
      <c r="AL61" s="123"/>
      <c r="AM61" s="123"/>
      <c r="AN61" s="123"/>
      <c r="AO61" s="123"/>
      <c r="AP61" s="122" t="e">
        <f>IF(AND(DAY(AP53)&gt;=22,DAY(AP53)&lt;=28,AP54="土"),1,0)</f>
        <v>#VALUE!</v>
      </c>
      <c r="AQ61" s="123"/>
      <c r="AR61" s="116"/>
      <c r="AS61" s="116"/>
      <c r="AV61" s="123"/>
      <c r="AW61" s="123"/>
      <c r="AX61" s="123"/>
      <c r="AY61" s="123"/>
      <c r="AZ61" s="123"/>
      <c r="BA61" s="123"/>
      <c r="BB61" s="122" t="e">
        <f>IF(AND(DAY(BB53)&gt;=22,DAY(BB53)&lt;=28,BB54="土"),1,0)</f>
        <v>#VALUE!</v>
      </c>
      <c r="BC61" s="123"/>
      <c r="BD61" s="116"/>
      <c r="BE61" s="116"/>
      <c r="BG61" s="123"/>
      <c r="BH61" s="123"/>
      <c r="BI61" s="123"/>
      <c r="BJ61" s="123"/>
      <c r="BK61" s="123"/>
      <c r="BL61" s="123"/>
      <c r="BM61" s="122" t="e">
        <f>IF(AND(DAY(BM53)&gt;=22,DAY(BM53)&lt;=28,BM54="土"),1,0)</f>
        <v>#VALUE!</v>
      </c>
      <c r="BN61" s="123"/>
      <c r="BO61" s="116"/>
      <c r="BP61" s="116"/>
      <c r="BU61" s="115">
        <f t="shared" ref="BU61:BU68" si="37">_xlfn.AGGREGATE(9,6,C61:BN61)</f>
        <v>1</v>
      </c>
    </row>
    <row r="62" spans="1:74" ht="14.25" hidden="1" customHeight="1">
      <c r="A62" s="116"/>
      <c r="B62" s="122" t="s">
        <v>46</v>
      </c>
      <c r="C62" s="123"/>
      <c r="D62" s="123"/>
      <c r="E62" s="123"/>
      <c r="F62" s="123"/>
      <c r="G62" s="123"/>
      <c r="H62" s="122">
        <f>IF(AND(DAY(H53)&gt;=22,DAY(H53)&lt;=28,H54="土",OR(H59="休",H59="雨")),1,0)</f>
        <v>0</v>
      </c>
      <c r="I62" s="123"/>
      <c r="J62" s="116"/>
      <c r="K62" s="116"/>
      <c r="L62" s="116"/>
      <c r="M62" s="123"/>
      <c r="N62" s="123"/>
      <c r="O62" s="123"/>
      <c r="P62" s="123"/>
      <c r="Q62" s="123"/>
      <c r="R62" s="123"/>
      <c r="S62" s="122">
        <f>IF(AND(DAY(S53)&gt;=22,DAY(S53)&lt;=28,S54="土",OR(S59="休",S59="雨")),1,0)</f>
        <v>1</v>
      </c>
      <c r="T62" s="123"/>
      <c r="U62" s="116"/>
      <c r="V62" s="116"/>
      <c r="Y62" s="123"/>
      <c r="Z62" s="123"/>
      <c r="AA62" s="123"/>
      <c r="AB62" s="123"/>
      <c r="AC62" s="123"/>
      <c r="AD62" s="123"/>
      <c r="AE62" s="122">
        <f>IF(AND(DAY(AE53)&gt;=22,DAY(AE53)&lt;=28,AE54="土",OR(AE59="休",AE59="雨")),1,0)</f>
        <v>0</v>
      </c>
      <c r="AF62" s="123"/>
      <c r="AG62" s="116"/>
      <c r="AH62" s="116"/>
      <c r="AJ62" s="123"/>
      <c r="AK62" s="123"/>
      <c r="AL62" s="123"/>
      <c r="AM62" s="123"/>
      <c r="AN62" s="123"/>
      <c r="AO62" s="123"/>
      <c r="AP62" s="122" t="e">
        <f>IF(AND(DAY(AP53)&gt;=22,DAY(AP53)&lt;=28,AP54="土",OR(AP59="休",AP59="雨")),1,0)</f>
        <v>#VALUE!</v>
      </c>
      <c r="AQ62" s="123"/>
      <c r="AR62" s="116"/>
      <c r="AS62" s="116"/>
      <c r="AV62" s="123"/>
      <c r="AW62" s="123"/>
      <c r="AX62" s="123"/>
      <c r="AY62" s="123"/>
      <c r="AZ62" s="123"/>
      <c r="BA62" s="123"/>
      <c r="BB62" s="122" t="e">
        <f>IF(AND(DAY(BB53)&gt;=22,DAY(BB53)&lt;=28,BB54="土",OR(BB59="休",BB59="雨")),1,0)</f>
        <v>#VALUE!</v>
      </c>
      <c r="BC62" s="123"/>
      <c r="BD62" s="116"/>
      <c r="BE62" s="116"/>
      <c r="BG62" s="123"/>
      <c r="BH62" s="123"/>
      <c r="BI62" s="123"/>
      <c r="BJ62" s="123"/>
      <c r="BK62" s="123"/>
      <c r="BL62" s="123"/>
      <c r="BM62" s="122" t="e">
        <f>IF(AND(DAY(BM53)&gt;=22,DAY(BM53)&lt;=28,BM54="土",OR(BM59="休",BM59="雨")),1,0)</f>
        <v>#VALUE!</v>
      </c>
      <c r="BN62" s="123"/>
      <c r="BO62" s="116"/>
      <c r="BP62" s="116"/>
      <c r="BU62" s="115">
        <f t="shared" si="37"/>
        <v>1</v>
      </c>
    </row>
    <row r="63" spans="1:74" ht="14.25" hidden="1" customHeight="1">
      <c r="A63" s="116"/>
      <c r="B63" s="122" t="s">
        <v>37</v>
      </c>
      <c r="C63" s="123"/>
      <c r="D63" s="123"/>
      <c r="E63" s="123"/>
      <c r="F63" s="123"/>
      <c r="G63" s="123"/>
      <c r="H63" s="122">
        <f>IF(AND(DAY(H53)&gt;=8,DAY(H53)&lt;=14,H54="土"),1,0)</f>
        <v>0</v>
      </c>
      <c r="I63" s="123"/>
      <c r="J63" s="116"/>
      <c r="K63" s="116"/>
      <c r="L63" s="116"/>
      <c r="M63" s="123"/>
      <c r="N63" s="123"/>
      <c r="O63" s="123"/>
      <c r="P63" s="123"/>
      <c r="Q63" s="123"/>
      <c r="R63" s="123"/>
      <c r="S63" s="122">
        <f>IF(AND(DAY(S53)&gt;=8,DAY(S53)&lt;=14,S54="土"),1,0)</f>
        <v>0</v>
      </c>
      <c r="T63" s="123"/>
      <c r="U63" s="116"/>
      <c r="V63" s="116"/>
      <c r="Y63" s="123"/>
      <c r="Z63" s="123"/>
      <c r="AA63" s="123"/>
      <c r="AB63" s="123"/>
      <c r="AC63" s="123"/>
      <c r="AD63" s="123"/>
      <c r="AE63" s="122">
        <f>IF(AND(DAY(AE53)&gt;=8,DAY(AE53)&lt;=14,AE54="土"),1,0)</f>
        <v>0</v>
      </c>
      <c r="AF63" s="123"/>
      <c r="AG63" s="116"/>
      <c r="AH63" s="116"/>
      <c r="AJ63" s="123"/>
      <c r="AK63" s="123"/>
      <c r="AL63" s="123"/>
      <c r="AM63" s="123"/>
      <c r="AN63" s="123"/>
      <c r="AO63" s="123"/>
      <c r="AP63" s="122" t="e">
        <f>IF(AND(DAY(AP53)&gt;=8,DAY(AP53)&lt;=14,AP54="土"),1,0)</f>
        <v>#VALUE!</v>
      </c>
      <c r="AQ63" s="123"/>
      <c r="AR63" s="116"/>
      <c r="AS63" s="116"/>
      <c r="AV63" s="123"/>
      <c r="AW63" s="123"/>
      <c r="AX63" s="123"/>
      <c r="AY63" s="123"/>
      <c r="AZ63" s="123"/>
      <c r="BA63" s="123"/>
      <c r="BB63" s="122" t="e">
        <f>IF(AND(DAY(BB53)&gt;=8,DAY(BB53)&lt;=14,BB54="土"),1,0)</f>
        <v>#VALUE!</v>
      </c>
      <c r="BC63" s="123"/>
      <c r="BD63" s="116"/>
      <c r="BE63" s="116"/>
      <c r="BG63" s="123"/>
      <c r="BH63" s="123"/>
      <c r="BI63" s="123"/>
      <c r="BJ63" s="123"/>
      <c r="BK63" s="123"/>
      <c r="BL63" s="123"/>
      <c r="BM63" s="122" t="e">
        <f>IF(AND(DAY(BM53)&gt;=8,DAY(BM53)&lt;=14,BM54="土"),1,0)</f>
        <v>#VALUE!</v>
      </c>
      <c r="BN63" s="123"/>
      <c r="BO63" s="116"/>
      <c r="BP63" s="116"/>
      <c r="BU63" s="115">
        <f t="shared" si="37"/>
        <v>0</v>
      </c>
    </row>
    <row r="64" spans="1:74" ht="14.25" hidden="1" customHeight="1">
      <c r="A64" s="116"/>
      <c r="B64" s="122" t="s">
        <v>52</v>
      </c>
      <c r="C64" s="123"/>
      <c r="D64" s="123"/>
      <c r="E64" s="123"/>
      <c r="F64" s="123"/>
      <c r="G64" s="123"/>
      <c r="H64" s="122">
        <f>IF(AND(DAY(H53)&gt;=8,DAY(H53)&lt;=14,H54="土",OR(H59="休",H59="雨")),1,0)</f>
        <v>0</v>
      </c>
      <c r="I64" s="123"/>
      <c r="J64" s="116"/>
      <c r="K64" s="116"/>
      <c r="L64" s="116"/>
      <c r="M64" s="123"/>
      <c r="N64" s="123"/>
      <c r="O64" s="123"/>
      <c r="P64" s="123"/>
      <c r="Q64" s="123"/>
      <c r="R64" s="123"/>
      <c r="S64" s="122">
        <f>IF(AND(DAY(S53)&gt;=8,DAY(S53)&lt;=14,S54="土",OR(S59="休",S59="雨")),1,0)</f>
        <v>0</v>
      </c>
      <c r="T64" s="123"/>
      <c r="U64" s="116"/>
      <c r="V64" s="116"/>
      <c r="Y64" s="123"/>
      <c r="Z64" s="123"/>
      <c r="AA64" s="123"/>
      <c r="AB64" s="123"/>
      <c r="AC64" s="123"/>
      <c r="AD64" s="123"/>
      <c r="AE64" s="122">
        <f>IF(AND(DAY(AE53)&gt;=8,DAY(AE53)&lt;=14,AE54="土",OR(AE59="休",AE59="雨")),1,0)</f>
        <v>0</v>
      </c>
      <c r="AF64" s="123"/>
      <c r="AG64" s="116"/>
      <c r="AH64" s="116"/>
      <c r="AJ64" s="123"/>
      <c r="AK64" s="123"/>
      <c r="AL64" s="123"/>
      <c r="AM64" s="123"/>
      <c r="AN64" s="123"/>
      <c r="AO64" s="123"/>
      <c r="AP64" s="122" t="e">
        <f>IF(AND(DAY(AP53)&gt;=8,DAY(AP53)&lt;=14,AP54="土",OR(AP59="休",AP59="雨")),1,0)</f>
        <v>#VALUE!</v>
      </c>
      <c r="AQ64" s="123"/>
      <c r="AR64" s="116"/>
      <c r="AS64" s="116"/>
      <c r="AV64" s="123"/>
      <c r="AW64" s="123"/>
      <c r="AX64" s="123"/>
      <c r="AY64" s="123"/>
      <c r="AZ64" s="123"/>
      <c r="BA64" s="123"/>
      <c r="BB64" s="122" t="e">
        <f>IF(AND(DAY(BB53)&gt;=8,DAY(BB53)&lt;=14,BB54="土",OR(BB59="休",BB59="雨")),1,0)</f>
        <v>#VALUE!</v>
      </c>
      <c r="BC64" s="123"/>
      <c r="BD64" s="116"/>
      <c r="BE64" s="116"/>
      <c r="BG64" s="123"/>
      <c r="BH64" s="123"/>
      <c r="BI64" s="123"/>
      <c r="BJ64" s="123"/>
      <c r="BK64" s="123"/>
      <c r="BL64" s="123"/>
      <c r="BM64" s="122" t="e">
        <f>IF(AND(DAY(BM53)&gt;=8,DAY(BM53)&lt;=14,BM54="土",OR(BM59="休",BM59="雨")),1,0)</f>
        <v>#VALUE!</v>
      </c>
      <c r="BN64" s="123"/>
      <c r="BO64" s="116"/>
      <c r="BP64" s="116"/>
      <c r="BU64" s="115">
        <f t="shared" si="37"/>
        <v>0</v>
      </c>
    </row>
    <row r="65" spans="1:73" ht="14.25" hidden="1" customHeight="1">
      <c r="A65" s="116"/>
      <c r="B65" s="122" t="s">
        <v>51</v>
      </c>
      <c r="C65" s="123"/>
      <c r="D65" s="123"/>
      <c r="E65" s="123"/>
      <c r="F65" s="123"/>
      <c r="G65" s="123"/>
      <c r="H65" s="122"/>
      <c r="I65" s="122">
        <f>IF(AND(DAY(I53)&gt;=22,DAY(I53)&lt;=28,I54="日"),1,0)</f>
        <v>0</v>
      </c>
      <c r="J65" s="122"/>
      <c r="K65" s="122"/>
      <c r="L65" s="122"/>
      <c r="M65" s="122"/>
      <c r="N65" s="122"/>
      <c r="O65" s="122"/>
      <c r="P65" s="122"/>
      <c r="Q65" s="122"/>
      <c r="R65" s="122"/>
      <c r="S65" s="122"/>
      <c r="T65" s="122">
        <f>IF(AND(DAY(T53)&gt;=22,DAY(T53)&lt;=28,T54="日"),1,0)</f>
        <v>1</v>
      </c>
      <c r="U65" s="122"/>
      <c r="V65" s="122"/>
      <c r="W65" s="122"/>
      <c r="X65" s="122"/>
      <c r="Y65" s="122"/>
      <c r="Z65" s="122"/>
      <c r="AA65" s="122"/>
      <c r="AB65" s="122"/>
      <c r="AC65" s="122"/>
      <c r="AD65" s="122"/>
      <c r="AE65" s="122"/>
      <c r="AF65" s="122">
        <f>IF(AND(DAY(AF53)&gt;=22,DAY(AF53)&lt;=28,AF54="日"),1,0)</f>
        <v>1</v>
      </c>
      <c r="AG65" s="122"/>
      <c r="AH65" s="122"/>
      <c r="AI65" s="122"/>
      <c r="AJ65" s="122"/>
      <c r="AK65" s="122"/>
      <c r="AL65" s="122"/>
      <c r="AM65" s="122"/>
      <c r="AN65" s="122"/>
      <c r="AO65" s="122"/>
      <c r="AP65" s="122"/>
      <c r="AQ65" s="122" t="e">
        <f>IF(AND(DAY(AQ53)&gt;=22,DAY(AQ53)&lt;=28,AQ54="日"),1,0)</f>
        <v>#VALUE!</v>
      </c>
      <c r="AR65" s="122"/>
      <c r="AS65" s="122"/>
      <c r="AT65" s="122"/>
      <c r="AU65" s="122"/>
      <c r="AV65" s="122"/>
      <c r="AW65" s="122"/>
      <c r="AX65" s="122"/>
      <c r="AY65" s="122"/>
      <c r="AZ65" s="122"/>
      <c r="BA65" s="122"/>
      <c r="BB65" s="122"/>
      <c r="BC65" s="122" t="e">
        <f>IF(AND(DAY(BC53)&gt;=22,DAY(BC53)&lt;=28,BC54="日"),1,0)</f>
        <v>#VALUE!</v>
      </c>
      <c r="BD65" s="122"/>
      <c r="BE65" s="122"/>
      <c r="BF65" s="122"/>
      <c r="BG65" s="122"/>
      <c r="BH65" s="122"/>
      <c r="BI65" s="122"/>
      <c r="BJ65" s="122"/>
      <c r="BK65" s="122"/>
      <c r="BL65" s="122"/>
      <c r="BM65" s="122"/>
      <c r="BN65" s="122" t="e">
        <f>IF(AND(DAY(BN53)&gt;=22,DAY(BN53)&lt;=28,BN54="日"),1,0)</f>
        <v>#VALUE!</v>
      </c>
      <c r="BO65" s="116"/>
      <c r="BP65" s="116"/>
      <c r="BU65" s="115">
        <f t="shared" si="37"/>
        <v>2</v>
      </c>
    </row>
    <row r="66" spans="1:73" ht="14.25" hidden="1" customHeight="1">
      <c r="A66" s="116"/>
      <c r="B66" s="122" t="s">
        <v>53</v>
      </c>
      <c r="C66" s="123"/>
      <c r="D66" s="123"/>
      <c r="E66" s="123"/>
      <c r="F66" s="123"/>
      <c r="G66" s="123"/>
      <c r="H66" s="122"/>
      <c r="I66" s="122">
        <f>IF(AND(DAY(I53)&gt;=22,DAY(I53)&lt;=28,I54="日",OR(I59="休",I59="雨")),1,0)</f>
        <v>0</v>
      </c>
      <c r="J66" s="122"/>
      <c r="K66" s="122"/>
      <c r="L66" s="122"/>
      <c r="M66" s="122"/>
      <c r="N66" s="122"/>
      <c r="O66" s="122"/>
      <c r="P66" s="122"/>
      <c r="Q66" s="122"/>
      <c r="R66" s="122"/>
      <c r="S66" s="122"/>
      <c r="T66" s="122">
        <f>IF(AND(DAY(T53)&gt;=22,DAY(T53)&lt;=28,T54="日",OR(T59="休",T59="雨")),1,0)</f>
        <v>1</v>
      </c>
      <c r="U66" s="122"/>
      <c r="V66" s="122"/>
      <c r="W66" s="122"/>
      <c r="X66" s="122"/>
      <c r="Y66" s="122"/>
      <c r="Z66" s="122"/>
      <c r="AA66" s="122"/>
      <c r="AB66" s="122"/>
      <c r="AC66" s="122"/>
      <c r="AD66" s="122"/>
      <c r="AE66" s="122"/>
      <c r="AF66" s="122">
        <f>IF(AND(DAY(AF53)&gt;=22,DAY(AF53)&lt;=28,AF54="日",OR(AF59="休",AF59="雨")),1,0)</f>
        <v>1</v>
      </c>
      <c r="AG66" s="122"/>
      <c r="AH66" s="122"/>
      <c r="AI66" s="122"/>
      <c r="AJ66" s="122"/>
      <c r="AK66" s="122"/>
      <c r="AL66" s="122"/>
      <c r="AM66" s="122"/>
      <c r="AN66" s="122"/>
      <c r="AO66" s="122"/>
      <c r="AP66" s="122"/>
      <c r="AQ66" s="122" t="e">
        <f>IF(AND(DAY(AQ53)&gt;=22,DAY(AQ53)&lt;=28,AQ54="日",OR(AQ59="休",AQ59="雨")),1,0)</f>
        <v>#VALUE!</v>
      </c>
      <c r="AR66" s="122"/>
      <c r="AS66" s="122"/>
      <c r="AT66" s="122"/>
      <c r="AU66" s="122"/>
      <c r="AV66" s="122"/>
      <c r="AW66" s="122"/>
      <c r="AX66" s="122"/>
      <c r="AY66" s="122"/>
      <c r="AZ66" s="122"/>
      <c r="BA66" s="122"/>
      <c r="BB66" s="122"/>
      <c r="BC66" s="122" t="e">
        <f>IF(AND(DAY(BC53)&gt;=22,DAY(BC53)&lt;=28,BC54="日",OR(BC59="休",BC59="雨")),1,0)</f>
        <v>#VALUE!</v>
      </c>
      <c r="BD66" s="122"/>
      <c r="BE66" s="122"/>
      <c r="BF66" s="122"/>
      <c r="BG66" s="122"/>
      <c r="BH66" s="122"/>
      <c r="BI66" s="122"/>
      <c r="BJ66" s="122"/>
      <c r="BK66" s="122"/>
      <c r="BL66" s="122"/>
      <c r="BM66" s="122"/>
      <c r="BN66" s="122" t="e">
        <f>IF(AND(DAY(BN53)&gt;=22,DAY(BN53)&lt;=28,BN54="日",OR(BN59="休",BN59="雨")),1,0)</f>
        <v>#VALUE!</v>
      </c>
      <c r="BO66" s="116"/>
      <c r="BP66" s="116"/>
      <c r="BU66" s="115">
        <f t="shared" si="37"/>
        <v>2</v>
      </c>
    </row>
    <row r="67" spans="1:73" ht="14.25" hidden="1" customHeight="1">
      <c r="A67" s="116"/>
      <c r="B67" s="122" t="s">
        <v>54</v>
      </c>
      <c r="C67" s="123"/>
      <c r="D67" s="123"/>
      <c r="E67" s="123"/>
      <c r="F67" s="123"/>
      <c r="G67" s="123"/>
      <c r="H67" s="122"/>
      <c r="I67" s="122">
        <f>IF(AND(DAY(I53)&gt;=8,DAY(I53)&lt;=14,I54="日"),1,0)</f>
        <v>0</v>
      </c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>
        <f>IF(AND(DAY(T53)&gt;=8,DAY(T53)&lt;=14,T54="日"),1,0)</f>
        <v>0</v>
      </c>
      <c r="U67" s="122"/>
      <c r="V67" s="122"/>
      <c r="W67" s="122"/>
      <c r="X67" s="122"/>
      <c r="Y67" s="122"/>
      <c r="Z67" s="122"/>
      <c r="AA67" s="122"/>
      <c r="AB67" s="122"/>
      <c r="AC67" s="122"/>
      <c r="AD67" s="122"/>
      <c r="AE67" s="122"/>
      <c r="AF67" s="122">
        <f>IF(AND(DAY(AF53)&gt;=8,DAY(AF53)&lt;=14,AF54="日"),1,0)</f>
        <v>0</v>
      </c>
      <c r="AG67" s="122"/>
      <c r="AH67" s="122"/>
      <c r="AI67" s="122"/>
      <c r="AJ67" s="122"/>
      <c r="AK67" s="122"/>
      <c r="AL67" s="122"/>
      <c r="AM67" s="122"/>
      <c r="AN67" s="122"/>
      <c r="AO67" s="122"/>
      <c r="AP67" s="122"/>
      <c r="AQ67" s="122" t="e">
        <f>IF(AND(DAY(AQ53)&gt;=8,DAY(AQ53)&lt;=14,AQ54="日"),1,0)</f>
        <v>#VALUE!</v>
      </c>
      <c r="AR67" s="122"/>
      <c r="AS67" s="122"/>
      <c r="AT67" s="122"/>
      <c r="AU67" s="122"/>
      <c r="AV67" s="122"/>
      <c r="AW67" s="122"/>
      <c r="AX67" s="122"/>
      <c r="AY67" s="122"/>
      <c r="AZ67" s="122"/>
      <c r="BA67" s="122"/>
      <c r="BB67" s="122"/>
      <c r="BC67" s="122" t="e">
        <f>IF(AND(DAY(BC53)&gt;=8,DAY(BC53)&lt;=14,BC54="日"),1,0)</f>
        <v>#VALUE!</v>
      </c>
      <c r="BD67" s="122"/>
      <c r="BE67" s="122"/>
      <c r="BF67" s="122"/>
      <c r="BG67" s="122"/>
      <c r="BH67" s="122"/>
      <c r="BI67" s="122"/>
      <c r="BJ67" s="122"/>
      <c r="BK67" s="122"/>
      <c r="BL67" s="122"/>
      <c r="BM67" s="122"/>
      <c r="BN67" s="122" t="e">
        <f>IF(AND(DAY(BN53)&gt;=8,DAY(BN53)&lt;=14,BN54="日"),1,0)</f>
        <v>#VALUE!</v>
      </c>
      <c r="BO67" s="116"/>
      <c r="BP67" s="116"/>
      <c r="BU67" s="115">
        <f t="shared" si="37"/>
        <v>0</v>
      </c>
    </row>
    <row r="68" spans="1:73" ht="14.25" hidden="1" customHeight="1">
      <c r="A68" s="116"/>
      <c r="B68" s="122" t="s">
        <v>56</v>
      </c>
      <c r="C68" s="123"/>
      <c r="D68" s="123"/>
      <c r="E68" s="123"/>
      <c r="F68" s="123"/>
      <c r="G68" s="123"/>
      <c r="H68" s="122"/>
      <c r="I68" s="122">
        <f>IF(AND(DAY(I53)&gt;=8,DAY(I53)&lt;=14,I54="日",OR(I59="休",I59="雨")),1,0)</f>
        <v>0</v>
      </c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>
        <f>IF(AND(DAY(T53)&gt;=8,DAY(T53)&lt;=14,T54="日",OR(T59="休",T59="雨")),1,0)</f>
        <v>0</v>
      </c>
      <c r="U68" s="122"/>
      <c r="V68" s="122"/>
      <c r="W68" s="122"/>
      <c r="X68" s="122"/>
      <c r="Y68" s="122"/>
      <c r="Z68" s="122"/>
      <c r="AA68" s="122"/>
      <c r="AB68" s="122"/>
      <c r="AC68" s="122"/>
      <c r="AD68" s="122"/>
      <c r="AE68" s="122"/>
      <c r="AF68" s="122">
        <f>IF(AND(DAY(AF53)&gt;=8,DAY(AF53)&lt;=14,AF54="日",OR(AF59="休",AF59="雨")),1,0)</f>
        <v>0</v>
      </c>
      <c r="AG68" s="122"/>
      <c r="AH68" s="122"/>
      <c r="AI68" s="122"/>
      <c r="AJ68" s="122"/>
      <c r="AK68" s="122"/>
      <c r="AL68" s="122"/>
      <c r="AM68" s="122"/>
      <c r="AN68" s="122"/>
      <c r="AO68" s="122"/>
      <c r="AP68" s="122"/>
      <c r="AQ68" s="122" t="e">
        <f>IF(AND(DAY(AQ53)&gt;=8,DAY(AQ53)&lt;=14,AQ54="日",OR(AQ59="休",AQ59="雨")),1,0)</f>
        <v>#VALUE!</v>
      </c>
      <c r="AR68" s="122"/>
      <c r="AS68" s="122"/>
      <c r="AT68" s="122"/>
      <c r="AU68" s="122"/>
      <c r="AV68" s="122"/>
      <c r="AW68" s="122"/>
      <c r="AX68" s="122"/>
      <c r="AY68" s="122"/>
      <c r="AZ68" s="122"/>
      <c r="BA68" s="122"/>
      <c r="BB68" s="122"/>
      <c r="BC68" s="122" t="e">
        <f>IF(AND(DAY(BC53)&gt;=8,DAY(BC53)&lt;=14,BC54="日",OR(BC59="休",BC59="雨")),1,0)</f>
        <v>#VALUE!</v>
      </c>
      <c r="BD68" s="122"/>
      <c r="BE68" s="122"/>
      <c r="BF68" s="122"/>
      <c r="BG68" s="122"/>
      <c r="BH68" s="122"/>
      <c r="BI68" s="122"/>
      <c r="BJ68" s="122"/>
      <c r="BK68" s="122"/>
      <c r="BL68" s="122"/>
      <c r="BM68" s="122"/>
      <c r="BN68" s="122" t="e">
        <f>IF(AND(DAY(BN53)&gt;=8,DAY(BN53)&lt;=14,BN54="日",OR(BN59="休",BN59="雨")),1,0)</f>
        <v>#VALUE!</v>
      </c>
      <c r="BO68" s="116"/>
      <c r="BP68" s="116"/>
      <c r="BU68" s="115">
        <f t="shared" si="37"/>
        <v>0</v>
      </c>
    </row>
    <row r="69" spans="1:73" ht="14.25" customHeight="1">
      <c r="A69" s="116"/>
      <c r="B69" s="123"/>
      <c r="C69" s="123"/>
      <c r="D69" s="123"/>
      <c r="E69" s="123"/>
      <c r="F69" s="123"/>
      <c r="G69" s="123"/>
      <c r="H69" s="123"/>
      <c r="I69" s="123"/>
      <c r="J69" s="116"/>
      <c r="K69" s="116"/>
      <c r="L69" s="116"/>
      <c r="M69" s="123"/>
      <c r="N69" s="123"/>
      <c r="O69" s="123"/>
      <c r="P69" s="123"/>
      <c r="Q69" s="123"/>
      <c r="R69" s="123"/>
      <c r="S69" s="123"/>
      <c r="T69" s="123"/>
      <c r="U69" s="116"/>
      <c r="V69" s="116"/>
      <c r="Y69" s="123"/>
      <c r="Z69" s="123"/>
      <c r="AA69" s="123"/>
      <c r="AB69" s="123"/>
      <c r="AC69" s="123"/>
      <c r="AD69" s="123"/>
      <c r="AE69" s="123"/>
      <c r="AF69" s="123"/>
      <c r="AG69" s="116"/>
      <c r="AH69" s="116"/>
      <c r="AJ69" s="123"/>
      <c r="AK69" s="123"/>
      <c r="AL69" s="123"/>
      <c r="AM69" s="123"/>
      <c r="AN69" s="123"/>
      <c r="AO69" s="123"/>
      <c r="AP69" s="123"/>
      <c r="AQ69" s="123"/>
      <c r="AR69" s="116"/>
      <c r="AS69" s="116"/>
      <c r="AV69" s="123"/>
      <c r="AW69" s="123"/>
      <c r="AX69" s="123"/>
      <c r="AY69" s="123"/>
      <c r="AZ69" s="123"/>
      <c r="BA69" s="123"/>
      <c r="BB69" s="123"/>
      <c r="BC69" s="123"/>
      <c r="BD69" s="116"/>
      <c r="BE69" s="116"/>
      <c r="BG69" s="123"/>
      <c r="BH69" s="123"/>
      <c r="BI69" s="123"/>
      <c r="BJ69" s="123"/>
      <c r="BK69" s="123"/>
      <c r="BL69" s="123"/>
      <c r="BM69" s="123"/>
      <c r="BN69" s="123"/>
      <c r="BO69" s="116"/>
      <c r="BP69" s="116"/>
    </row>
    <row r="70" spans="1:73" ht="14.25" customHeight="1">
      <c r="A70" s="116"/>
      <c r="B70" s="116"/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</row>
    <row r="71" spans="1:73" ht="14.25" hidden="1" customHeight="1">
      <c r="A71" s="116"/>
      <c r="B71" s="116"/>
      <c r="C71" s="124">
        <f>YEAR(I51+1)</f>
        <v>2026</v>
      </c>
      <c r="D71" s="124">
        <f>MONTH(I51+1)</f>
        <v>8</v>
      </c>
      <c r="E71" s="124">
        <f>DAY(I51+1)</f>
        <v>3</v>
      </c>
      <c r="F71" s="124"/>
      <c r="G71" s="124"/>
      <c r="H71" s="124"/>
      <c r="I71" s="124"/>
      <c r="J71" s="116"/>
      <c r="K71" s="116"/>
      <c r="L71" s="116"/>
      <c r="M71" s="116"/>
      <c r="N71" s="124">
        <f>YEAR(T51+1)</f>
        <v>2026</v>
      </c>
      <c r="O71" s="124">
        <f>MONTH(T51+1)</f>
        <v>9</v>
      </c>
      <c r="P71" s="124">
        <f>DAY(T51+1)</f>
        <v>28</v>
      </c>
      <c r="Q71" s="124"/>
      <c r="R71" s="124"/>
      <c r="S71" s="124"/>
      <c r="T71" s="124"/>
      <c r="U71" s="116"/>
      <c r="V71" s="116"/>
      <c r="Y71" s="116"/>
      <c r="Z71" s="124">
        <f>YEAR(AF51+1)</f>
        <v>2026</v>
      </c>
      <c r="AA71" s="124">
        <f>MONTH(AF51+1)</f>
        <v>11</v>
      </c>
      <c r="AB71" s="124">
        <f>DAY(AF51+1)</f>
        <v>23</v>
      </c>
      <c r="AC71" s="124"/>
      <c r="AD71" s="124"/>
      <c r="AE71" s="124"/>
      <c r="AF71" s="124"/>
      <c r="AG71" s="116"/>
      <c r="AH71" s="116"/>
      <c r="AJ71" s="116"/>
      <c r="AK71" s="124">
        <f>YEAR(AQ51+1)</f>
        <v>2027</v>
      </c>
      <c r="AL71" s="124">
        <f>MONTH(AQ51+1)</f>
        <v>1</v>
      </c>
      <c r="AM71" s="124">
        <f>DAY(AQ51+1)</f>
        <v>18</v>
      </c>
      <c r="AN71" s="124"/>
      <c r="AO71" s="124"/>
      <c r="AP71" s="124"/>
      <c r="AQ71" s="124"/>
      <c r="AR71" s="116"/>
      <c r="AS71" s="116"/>
      <c r="AV71" s="116"/>
      <c r="AW71" s="124">
        <f>YEAR(BC51+1)</f>
        <v>2027</v>
      </c>
      <c r="AX71" s="124">
        <f>MONTH(BC51+1)</f>
        <v>3</v>
      </c>
      <c r="AY71" s="124">
        <f>DAY(BC51+1)</f>
        <v>15</v>
      </c>
      <c r="AZ71" s="124"/>
      <c r="BA71" s="124"/>
      <c r="BB71" s="124"/>
      <c r="BC71" s="124"/>
      <c r="BD71" s="116"/>
      <c r="BE71" s="116"/>
      <c r="BG71" s="116"/>
      <c r="BH71" s="124">
        <f>YEAR(BN51+1)</f>
        <v>2027</v>
      </c>
      <c r="BI71" s="124">
        <f>MONTH(BN51+1)</f>
        <v>5</v>
      </c>
      <c r="BJ71" s="124">
        <f>DAY(BN51+1)</f>
        <v>10</v>
      </c>
      <c r="BK71" s="124"/>
      <c r="BL71" s="124"/>
      <c r="BM71" s="124"/>
      <c r="BN71" s="124"/>
      <c r="BO71" s="116"/>
      <c r="BP71" s="116"/>
    </row>
    <row r="72" spans="1:73" ht="14.25" hidden="1" customHeight="1">
      <c r="A72" s="116"/>
      <c r="B72" s="116"/>
      <c r="C72" s="125">
        <f>I51+1</f>
        <v>46237</v>
      </c>
      <c r="D72" s="125">
        <f t="shared" ref="D72:I72" si="38">C72+1</f>
        <v>46238</v>
      </c>
      <c r="E72" s="125">
        <f t="shared" si="38"/>
        <v>46239</v>
      </c>
      <c r="F72" s="125">
        <f t="shared" si="38"/>
        <v>46240</v>
      </c>
      <c r="G72" s="125">
        <f t="shared" si="38"/>
        <v>46241</v>
      </c>
      <c r="H72" s="125">
        <f t="shared" si="38"/>
        <v>46242</v>
      </c>
      <c r="I72" s="125">
        <f t="shared" si="38"/>
        <v>46243</v>
      </c>
      <c r="J72" s="116"/>
      <c r="K72" s="116"/>
      <c r="L72" s="116"/>
      <c r="M72" s="116"/>
      <c r="N72" s="125">
        <f>T51+1</f>
        <v>46293</v>
      </c>
      <c r="O72" s="125">
        <f t="shared" ref="O72:T72" si="39">N72+1</f>
        <v>46294</v>
      </c>
      <c r="P72" s="125">
        <f t="shared" si="39"/>
        <v>46295</v>
      </c>
      <c r="Q72" s="125">
        <f t="shared" si="39"/>
        <v>46296</v>
      </c>
      <c r="R72" s="125">
        <f t="shared" si="39"/>
        <v>46297</v>
      </c>
      <c r="S72" s="125">
        <f t="shared" si="39"/>
        <v>46298</v>
      </c>
      <c r="T72" s="125">
        <f t="shared" si="39"/>
        <v>46299</v>
      </c>
      <c r="U72" s="116"/>
      <c r="V72" s="116"/>
      <c r="Y72" s="116"/>
      <c r="Z72" s="125">
        <f>AF51+1</f>
        <v>46349</v>
      </c>
      <c r="AA72" s="125">
        <f t="shared" ref="AA72:AF72" si="40">Z72+1</f>
        <v>46350</v>
      </c>
      <c r="AB72" s="125">
        <f t="shared" si="40"/>
        <v>46351</v>
      </c>
      <c r="AC72" s="125">
        <f t="shared" si="40"/>
        <v>46352</v>
      </c>
      <c r="AD72" s="125">
        <f t="shared" si="40"/>
        <v>46353</v>
      </c>
      <c r="AE72" s="125">
        <f t="shared" si="40"/>
        <v>46354</v>
      </c>
      <c r="AF72" s="125">
        <f t="shared" si="40"/>
        <v>46355</v>
      </c>
      <c r="AG72" s="116"/>
      <c r="AH72" s="116"/>
      <c r="AJ72" s="116"/>
      <c r="AK72" s="125">
        <f>AQ51+1</f>
        <v>46405</v>
      </c>
      <c r="AL72" s="125">
        <f t="shared" ref="AL72:AQ72" si="41">AK72+1</f>
        <v>46406</v>
      </c>
      <c r="AM72" s="125">
        <f t="shared" si="41"/>
        <v>46407</v>
      </c>
      <c r="AN72" s="125">
        <f t="shared" si="41"/>
        <v>46408</v>
      </c>
      <c r="AO72" s="125">
        <f t="shared" si="41"/>
        <v>46409</v>
      </c>
      <c r="AP72" s="125">
        <f t="shared" si="41"/>
        <v>46410</v>
      </c>
      <c r="AQ72" s="125">
        <f t="shared" si="41"/>
        <v>46411</v>
      </c>
      <c r="AR72" s="116"/>
      <c r="AS72" s="116"/>
      <c r="AV72" s="116"/>
      <c r="AW72" s="125">
        <f>BC51+1</f>
        <v>46461</v>
      </c>
      <c r="AX72" s="125">
        <f t="shared" ref="AX72:BC72" si="42">AW72+1</f>
        <v>46462</v>
      </c>
      <c r="AY72" s="125">
        <f t="shared" si="42"/>
        <v>46463</v>
      </c>
      <c r="AZ72" s="125">
        <f t="shared" si="42"/>
        <v>46464</v>
      </c>
      <c r="BA72" s="125">
        <f t="shared" si="42"/>
        <v>46465</v>
      </c>
      <c r="BB72" s="125">
        <f t="shared" si="42"/>
        <v>46466</v>
      </c>
      <c r="BC72" s="125">
        <f t="shared" si="42"/>
        <v>46467</v>
      </c>
      <c r="BD72" s="116"/>
      <c r="BE72" s="116"/>
      <c r="BG72" s="116"/>
      <c r="BH72" s="125">
        <f>BN51+1</f>
        <v>46517</v>
      </c>
      <c r="BI72" s="125">
        <f t="shared" ref="BI72:BN72" si="43">BH72+1</f>
        <v>46518</v>
      </c>
      <c r="BJ72" s="125">
        <f t="shared" si="43"/>
        <v>46519</v>
      </c>
      <c r="BK72" s="125">
        <f t="shared" si="43"/>
        <v>46520</v>
      </c>
      <c r="BL72" s="125">
        <f t="shared" si="43"/>
        <v>46521</v>
      </c>
      <c r="BM72" s="125">
        <f t="shared" si="43"/>
        <v>46522</v>
      </c>
      <c r="BN72" s="125">
        <f t="shared" si="43"/>
        <v>46523</v>
      </c>
      <c r="BO72" s="116"/>
      <c r="BP72" s="116"/>
    </row>
    <row r="73" spans="1:73" ht="14.25" customHeight="1">
      <c r="A73" s="116"/>
      <c r="B73" s="119" t="s">
        <v>1</v>
      </c>
      <c r="C73" s="126">
        <f>DATE($C71,$D71,1)</f>
        <v>46235</v>
      </c>
      <c r="D73" s="136"/>
      <c r="E73" s="136"/>
      <c r="F73" s="136"/>
      <c r="G73" s="136"/>
      <c r="H73" s="136"/>
      <c r="I73" s="136"/>
      <c r="J73" s="136"/>
      <c r="K73" s="155"/>
      <c r="L73" s="116"/>
      <c r="M73" s="119" t="s">
        <v>1</v>
      </c>
      <c r="N73" s="126">
        <f>DATE($N71,$O71,1)</f>
        <v>46266</v>
      </c>
      <c r="O73" s="136"/>
      <c r="P73" s="136"/>
      <c r="Q73" s="136"/>
      <c r="R73" s="136"/>
      <c r="S73" s="136"/>
      <c r="T73" s="136"/>
      <c r="U73" s="136"/>
      <c r="V73" s="155"/>
      <c r="Y73" s="119" t="s">
        <v>1</v>
      </c>
      <c r="Z73" s="126">
        <f>DATE($N71,$O71,1)</f>
        <v>46266</v>
      </c>
      <c r="AA73" s="136"/>
      <c r="AB73" s="136"/>
      <c r="AC73" s="136"/>
      <c r="AD73" s="136"/>
      <c r="AE73" s="136"/>
      <c r="AF73" s="136"/>
      <c r="AG73" s="136"/>
      <c r="AH73" s="155"/>
      <c r="AJ73" s="119" t="s">
        <v>1</v>
      </c>
      <c r="AK73" s="126">
        <f>DATE($AK71,$AL71,1)</f>
        <v>46388</v>
      </c>
      <c r="AL73" s="136"/>
      <c r="AM73" s="136"/>
      <c r="AN73" s="136"/>
      <c r="AO73" s="136"/>
      <c r="AP73" s="136"/>
      <c r="AQ73" s="136"/>
      <c r="AR73" s="136"/>
      <c r="AS73" s="155"/>
      <c r="AV73" s="119" t="s">
        <v>1</v>
      </c>
      <c r="AW73" s="126">
        <f>DATE($AW71,$AX71,1)</f>
        <v>46447</v>
      </c>
      <c r="AX73" s="136"/>
      <c r="AY73" s="136"/>
      <c r="AZ73" s="136"/>
      <c r="BA73" s="136"/>
      <c r="BB73" s="136"/>
      <c r="BC73" s="136"/>
      <c r="BD73" s="136"/>
      <c r="BE73" s="155"/>
      <c r="BG73" s="119" t="s">
        <v>1</v>
      </c>
      <c r="BH73" s="126">
        <f>DATE($BH71,$BI71,1)</f>
        <v>46508</v>
      </c>
      <c r="BI73" s="136"/>
      <c r="BJ73" s="136"/>
      <c r="BK73" s="136"/>
      <c r="BL73" s="136"/>
      <c r="BM73" s="136"/>
      <c r="BN73" s="136"/>
      <c r="BO73" s="136"/>
      <c r="BP73" s="155"/>
    </row>
    <row r="74" spans="1:73" ht="14.25" customHeight="1">
      <c r="A74" s="116"/>
      <c r="B74" s="120" t="s">
        <v>49</v>
      </c>
      <c r="C74" s="127">
        <f>IF(I51&lt;$G$5,I53+1,"")</f>
        <v>46237</v>
      </c>
      <c r="D74" s="137">
        <f t="shared" ref="D74:I74" si="44">IF(C72&lt;$G$5,C74+1,"")</f>
        <v>46238</v>
      </c>
      <c r="E74" s="137">
        <f t="shared" si="44"/>
        <v>46239</v>
      </c>
      <c r="F74" s="137">
        <f t="shared" si="44"/>
        <v>46240</v>
      </c>
      <c r="G74" s="137">
        <f t="shared" si="44"/>
        <v>46241</v>
      </c>
      <c r="H74" s="137">
        <f t="shared" si="44"/>
        <v>46242</v>
      </c>
      <c r="I74" s="137">
        <f t="shared" si="44"/>
        <v>46243</v>
      </c>
      <c r="J74" s="150" t="s">
        <v>25</v>
      </c>
      <c r="K74" s="156">
        <f>COUNTIFS(C75:I75,"土",C76:I76,"")+COUNTIFS(C75:I75,"日",C76:I76,"")</f>
        <v>2</v>
      </c>
      <c r="L74" s="116"/>
      <c r="M74" s="120" t="s">
        <v>49</v>
      </c>
      <c r="N74" s="127">
        <f>IF(T51&lt;$G$5,T53+1,"")</f>
        <v>46293</v>
      </c>
      <c r="O74" s="137">
        <f t="shared" ref="O74:T74" si="45">IF(N72&lt;$G$5,N74+1,"")</f>
        <v>46294</v>
      </c>
      <c r="P74" s="137">
        <f t="shared" si="45"/>
        <v>46295</v>
      </c>
      <c r="Q74" s="137">
        <f t="shared" si="45"/>
        <v>46296</v>
      </c>
      <c r="R74" s="137">
        <f t="shared" si="45"/>
        <v>46297</v>
      </c>
      <c r="S74" s="137">
        <f t="shared" si="45"/>
        <v>46298</v>
      </c>
      <c r="T74" s="137">
        <f t="shared" si="45"/>
        <v>46299</v>
      </c>
      <c r="U74" s="150" t="s">
        <v>25</v>
      </c>
      <c r="V74" s="156">
        <f>COUNTIFS(N75:T75,"土",N76:T76,"")+COUNTIFS(N75:T75,"日",N76:T76,"")</f>
        <v>2</v>
      </c>
      <c r="Y74" s="120" t="s">
        <v>49</v>
      </c>
      <c r="Z74" s="127">
        <f>IF(AF51&lt;$G$5,AF53+1,"")</f>
        <v>46349</v>
      </c>
      <c r="AA74" s="137">
        <f t="shared" ref="AA74:AF74" si="46">IF(Z72&lt;$G$5,Z74+1,"")</f>
        <v>46350</v>
      </c>
      <c r="AB74" s="137">
        <f t="shared" si="46"/>
        <v>46351</v>
      </c>
      <c r="AC74" s="137">
        <f t="shared" si="46"/>
        <v>46352</v>
      </c>
      <c r="AD74" s="137">
        <f t="shared" si="46"/>
        <v>46353</v>
      </c>
      <c r="AE74" s="137">
        <f t="shared" si="46"/>
        <v>46354</v>
      </c>
      <c r="AF74" s="137">
        <f t="shared" si="46"/>
        <v>46355</v>
      </c>
      <c r="AG74" s="150" t="s">
        <v>25</v>
      </c>
      <c r="AH74" s="156">
        <f>COUNTIFS(Z75:AF75,"土",Z76:AF76,"")+COUNTIFS(Z75:AF75,"日",Z76:AF76,"")</f>
        <v>2</v>
      </c>
      <c r="AJ74" s="120" t="s">
        <v>49</v>
      </c>
      <c r="AK74" s="127" t="str">
        <f>IF(AQ51&lt;$G$5,AQ53+1,"")</f>
        <v/>
      </c>
      <c r="AL74" s="137" t="str">
        <f t="shared" ref="AL74:AQ74" si="47">IF(AK72&lt;$G$5,AK74+1,"")</f>
        <v/>
      </c>
      <c r="AM74" s="137" t="str">
        <f t="shared" si="47"/>
        <v/>
      </c>
      <c r="AN74" s="137" t="str">
        <f t="shared" si="47"/>
        <v/>
      </c>
      <c r="AO74" s="137" t="str">
        <f t="shared" si="47"/>
        <v/>
      </c>
      <c r="AP74" s="137" t="str">
        <f t="shared" si="47"/>
        <v/>
      </c>
      <c r="AQ74" s="137" t="str">
        <f t="shared" si="47"/>
        <v/>
      </c>
      <c r="AR74" s="150" t="s">
        <v>25</v>
      </c>
      <c r="AS74" s="156">
        <f>COUNTIFS(AK75:AQ75,"土",AK76:AQ76,"")+COUNTIFS(AK75:AQ75,"日",AK76:AQ76,"")</f>
        <v>0</v>
      </c>
      <c r="AV74" s="120" t="s">
        <v>49</v>
      </c>
      <c r="AW74" s="127" t="str">
        <f>IF(BC51&lt;$G$5,BC53+1,"")</f>
        <v/>
      </c>
      <c r="AX74" s="137" t="str">
        <f t="shared" ref="AX74:BC74" si="48">IF(AW72&lt;$G$5,AW74+1,"")</f>
        <v/>
      </c>
      <c r="AY74" s="137" t="str">
        <f t="shared" si="48"/>
        <v/>
      </c>
      <c r="AZ74" s="137" t="str">
        <f t="shared" si="48"/>
        <v/>
      </c>
      <c r="BA74" s="137" t="str">
        <f t="shared" si="48"/>
        <v/>
      </c>
      <c r="BB74" s="137" t="str">
        <f t="shared" si="48"/>
        <v/>
      </c>
      <c r="BC74" s="137" t="str">
        <f t="shared" si="48"/>
        <v/>
      </c>
      <c r="BD74" s="150" t="s">
        <v>25</v>
      </c>
      <c r="BE74" s="156">
        <f>COUNTIFS(AW75:BC75,"土",AW76:BC76,"")+COUNTIFS(AW75:BC75,"日",AW76:BC76,"")</f>
        <v>0</v>
      </c>
      <c r="BG74" s="120" t="s">
        <v>49</v>
      </c>
      <c r="BH74" s="127" t="str">
        <f>IF(BN51&lt;$G$5,BN53+1,"")</f>
        <v/>
      </c>
      <c r="BI74" s="137" t="str">
        <f t="shared" ref="BI74:BN74" si="49">IF(BH72&lt;$G$5,BH74+1,"")</f>
        <v/>
      </c>
      <c r="BJ74" s="137" t="str">
        <f t="shared" si="49"/>
        <v/>
      </c>
      <c r="BK74" s="137" t="str">
        <f t="shared" si="49"/>
        <v/>
      </c>
      <c r="BL74" s="137" t="str">
        <f t="shared" si="49"/>
        <v/>
      </c>
      <c r="BM74" s="137" t="str">
        <f t="shared" si="49"/>
        <v/>
      </c>
      <c r="BN74" s="137" t="str">
        <f t="shared" si="49"/>
        <v/>
      </c>
      <c r="BO74" s="150" t="s">
        <v>25</v>
      </c>
      <c r="BP74" s="156">
        <f>COUNTIFS(BH75:BN75,"土",BH76:BN76,"")+COUNTIFS(BH75:BN75,"日",BH76:BN76,"")</f>
        <v>0</v>
      </c>
    </row>
    <row r="75" spans="1:73" ht="14.25" customHeight="1">
      <c r="A75" s="116"/>
      <c r="B75" s="120" t="s">
        <v>26</v>
      </c>
      <c r="C75" s="128" t="str">
        <f>IF(C74="","","月")</f>
        <v>月</v>
      </c>
      <c r="D75" s="128" t="str">
        <f>IF(D74="","","火")</f>
        <v>火</v>
      </c>
      <c r="E75" s="128" t="str">
        <f>IF(E74="","","水")</f>
        <v>水</v>
      </c>
      <c r="F75" s="128" t="str">
        <f>IF(F74="","","木")</f>
        <v>木</v>
      </c>
      <c r="G75" s="128" t="str">
        <f>IF(G74="","","金")</f>
        <v>金</v>
      </c>
      <c r="H75" s="128" t="str">
        <f>IF(H74="","","土")</f>
        <v>土</v>
      </c>
      <c r="I75" s="128" t="str">
        <f>IF(I74="","","日")</f>
        <v>日</v>
      </c>
      <c r="J75" s="151" t="s">
        <v>50</v>
      </c>
      <c r="K75" s="157">
        <f>COUNTIF(C76:I76,"夏休")+COUNTIF(C76:I76,"冬休")+COUNTIF(C76:I76,"中止")+COUNTIF(C76:I76,"制作中")</f>
        <v>0</v>
      </c>
      <c r="L75" s="116"/>
      <c r="M75" s="120" t="s">
        <v>26</v>
      </c>
      <c r="N75" s="128" t="str">
        <f>IF(N74="","","月")</f>
        <v>月</v>
      </c>
      <c r="O75" s="128" t="str">
        <f>IF(O74="","","火")</f>
        <v>火</v>
      </c>
      <c r="P75" s="128" t="str">
        <f>IF(P74="","","水")</f>
        <v>水</v>
      </c>
      <c r="Q75" s="128" t="str">
        <f>IF(Q74="","","木")</f>
        <v>木</v>
      </c>
      <c r="R75" s="128" t="str">
        <f>IF(R74="","","金")</f>
        <v>金</v>
      </c>
      <c r="S75" s="128" t="str">
        <f>IF(S74="","","土")</f>
        <v>土</v>
      </c>
      <c r="T75" s="128" t="str">
        <f>IF(T74="","","日")</f>
        <v>日</v>
      </c>
      <c r="U75" s="151" t="s">
        <v>50</v>
      </c>
      <c r="V75" s="157">
        <f>COUNTIF(N76:T76,"夏休")+COUNTIF(N76:T76,"冬休")+COUNTIF(N76:T76,"中止")+COUNTIF(N76:T76,"制作中")</f>
        <v>0</v>
      </c>
      <c r="Y75" s="120" t="s">
        <v>26</v>
      </c>
      <c r="Z75" s="128" t="str">
        <f>IF(Z74="","","月")</f>
        <v>月</v>
      </c>
      <c r="AA75" s="128" t="str">
        <f>IF(AA74="","","火")</f>
        <v>火</v>
      </c>
      <c r="AB75" s="128" t="str">
        <f>IF(AB74="","","水")</f>
        <v>水</v>
      </c>
      <c r="AC75" s="128" t="str">
        <f>IF(AC74="","","木")</f>
        <v>木</v>
      </c>
      <c r="AD75" s="128" t="str">
        <f>IF(AD74="","","金")</f>
        <v>金</v>
      </c>
      <c r="AE75" s="128" t="str">
        <f>IF(AE74="","","土")</f>
        <v>土</v>
      </c>
      <c r="AF75" s="128" t="str">
        <f>IF(AF74="","","日")</f>
        <v>日</v>
      </c>
      <c r="AG75" s="151" t="s">
        <v>50</v>
      </c>
      <c r="AH75" s="157">
        <f>COUNTIF(Z76:AF76,"夏休")+COUNTIF(Z76:AF76,"冬休")+COUNTIF(Z76:AF76,"中止")+COUNTIF(Z76:AF76,"制作中")</f>
        <v>0</v>
      </c>
      <c r="AJ75" s="120" t="s">
        <v>26</v>
      </c>
      <c r="AK75" s="128" t="str">
        <f>IF(AK74="","","月")</f>
        <v/>
      </c>
      <c r="AL75" s="128" t="str">
        <f>IF(AL74="","","火")</f>
        <v/>
      </c>
      <c r="AM75" s="128" t="str">
        <f>IF(AM74="","","水")</f>
        <v/>
      </c>
      <c r="AN75" s="128" t="str">
        <f>IF(AN74="","","木")</f>
        <v/>
      </c>
      <c r="AO75" s="128" t="str">
        <f>IF(AO74="","","金")</f>
        <v/>
      </c>
      <c r="AP75" s="128" t="str">
        <f>IF(AP74="","","土")</f>
        <v/>
      </c>
      <c r="AQ75" s="128" t="str">
        <f>IF(AQ74="","","日")</f>
        <v/>
      </c>
      <c r="AR75" s="151" t="s">
        <v>50</v>
      </c>
      <c r="AS75" s="157">
        <f>COUNTIF(AK76:AQ76,"夏休")+COUNTIF(AK76:AQ76,"冬休")+COUNTIF(AK76:AQ76,"中止")+COUNTIF(AK76:AQ76,"制作中")</f>
        <v>0</v>
      </c>
      <c r="AV75" s="120" t="s">
        <v>26</v>
      </c>
      <c r="AW75" s="128" t="str">
        <f>IF(AW74="","","月")</f>
        <v/>
      </c>
      <c r="AX75" s="128" t="str">
        <f>IF(AX74="","","火")</f>
        <v/>
      </c>
      <c r="AY75" s="128" t="str">
        <f>IF(AY74="","","水")</f>
        <v/>
      </c>
      <c r="AZ75" s="128" t="str">
        <f>IF(AZ74="","","木")</f>
        <v/>
      </c>
      <c r="BA75" s="128" t="str">
        <f>IF(BA74="","","金")</f>
        <v/>
      </c>
      <c r="BB75" s="128" t="str">
        <f>IF(BB74="","","土")</f>
        <v/>
      </c>
      <c r="BC75" s="128" t="str">
        <f>IF(BC74="","","日")</f>
        <v/>
      </c>
      <c r="BD75" s="151" t="s">
        <v>50</v>
      </c>
      <c r="BE75" s="157">
        <f>COUNTIF(AW76:BC76,"夏休")+COUNTIF(AW76:BC76,"冬休")+COUNTIF(AW76:BC76,"中止")+COUNTIF(AW76:BC76,"制作中")</f>
        <v>0</v>
      </c>
      <c r="BG75" s="120" t="s">
        <v>26</v>
      </c>
      <c r="BH75" s="128" t="str">
        <f>IF(BH74="","","月")</f>
        <v/>
      </c>
      <c r="BI75" s="128" t="str">
        <f>IF(BI74="","","火")</f>
        <v/>
      </c>
      <c r="BJ75" s="128" t="str">
        <f>IF(BJ74="","","水")</f>
        <v/>
      </c>
      <c r="BK75" s="128" t="str">
        <f>IF(BK74="","","木")</f>
        <v/>
      </c>
      <c r="BL75" s="128" t="str">
        <f>IF(BL74="","","金")</f>
        <v/>
      </c>
      <c r="BM75" s="128" t="str">
        <f>IF(BM74="","","土")</f>
        <v/>
      </c>
      <c r="BN75" s="128" t="str">
        <f>IF(BN74="","","日")</f>
        <v/>
      </c>
      <c r="BO75" s="151" t="s">
        <v>50</v>
      </c>
      <c r="BP75" s="157">
        <f>COUNTIF(BH76:BN76,"夏休")+COUNTIF(BH76:BN76,"冬休")+COUNTIF(BH76:BN76,"中止")+COUNTIF(BH76:BN76,"制作中")</f>
        <v>0</v>
      </c>
    </row>
    <row r="76" spans="1:73" ht="14.25" customHeight="1">
      <c r="A76" s="116"/>
      <c r="B76" s="120" t="s">
        <v>50</v>
      </c>
      <c r="C76" s="129"/>
      <c r="D76" s="138"/>
      <c r="E76" s="138"/>
      <c r="F76" s="138"/>
      <c r="G76" s="138"/>
      <c r="H76" s="138"/>
      <c r="I76" s="146"/>
      <c r="J76" s="151" t="s">
        <v>4</v>
      </c>
      <c r="K76" s="157">
        <f>COUNT(C74:I74)-K75</f>
        <v>7</v>
      </c>
      <c r="L76" s="116"/>
      <c r="M76" s="120" t="s">
        <v>50</v>
      </c>
      <c r="N76" s="129"/>
      <c r="O76" s="138"/>
      <c r="P76" s="138"/>
      <c r="Q76" s="138"/>
      <c r="R76" s="138"/>
      <c r="S76" s="138"/>
      <c r="T76" s="146"/>
      <c r="U76" s="151" t="s">
        <v>4</v>
      </c>
      <c r="V76" s="157">
        <f>COUNT(N74:T74)-V75</f>
        <v>7</v>
      </c>
      <c r="Y76" s="120" t="s">
        <v>50</v>
      </c>
      <c r="Z76" s="129"/>
      <c r="AA76" s="138"/>
      <c r="AB76" s="138"/>
      <c r="AC76" s="138"/>
      <c r="AD76" s="138"/>
      <c r="AE76" s="138"/>
      <c r="AF76" s="146"/>
      <c r="AG76" s="151" t="s">
        <v>4</v>
      </c>
      <c r="AH76" s="157">
        <f>COUNT(Z74:AF74)-AH75</f>
        <v>7</v>
      </c>
      <c r="AJ76" s="120" t="s">
        <v>50</v>
      </c>
      <c r="AK76" s="129"/>
      <c r="AL76" s="138"/>
      <c r="AM76" s="138"/>
      <c r="AN76" s="138"/>
      <c r="AO76" s="138"/>
      <c r="AP76" s="138"/>
      <c r="AQ76" s="146"/>
      <c r="AR76" s="151" t="s">
        <v>4</v>
      </c>
      <c r="AS76" s="157">
        <f>COUNT(AK74:AQ74)-AS75</f>
        <v>0</v>
      </c>
      <c r="AV76" s="120" t="s">
        <v>50</v>
      </c>
      <c r="AW76" s="129"/>
      <c r="AX76" s="138"/>
      <c r="AY76" s="138"/>
      <c r="AZ76" s="138"/>
      <c r="BA76" s="138"/>
      <c r="BB76" s="138"/>
      <c r="BC76" s="146"/>
      <c r="BD76" s="151" t="s">
        <v>4</v>
      </c>
      <c r="BE76" s="157">
        <f>COUNT(AW74:BC74)-BE75</f>
        <v>0</v>
      </c>
      <c r="BG76" s="120" t="s">
        <v>50</v>
      </c>
      <c r="BH76" s="129"/>
      <c r="BI76" s="138"/>
      <c r="BJ76" s="138"/>
      <c r="BK76" s="138"/>
      <c r="BL76" s="138"/>
      <c r="BM76" s="138"/>
      <c r="BN76" s="146"/>
      <c r="BO76" s="151" t="s">
        <v>4</v>
      </c>
      <c r="BP76" s="157">
        <f>COUNT(BH74:BN74)-BP75</f>
        <v>0</v>
      </c>
    </row>
    <row r="77" spans="1:73" ht="14.25" customHeight="1">
      <c r="A77" s="116"/>
      <c r="B77" s="120"/>
      <c r="C77" s="130"/>
      <c r="D77" s="139"/>
      <c r="E77" s="139"/>
      <c r="F77" s="139"/>
      <c r="G77" s="139"/>
      <c r="H77" s="139"/>
      <c r="I77" s="147"/>
      <c r="J77" s="151" t="s">
        <v>29</v>
      </c>
      <c r="K77" s="157">
        <f>COUNTIF(C78:I79,"休")</f>
        <v>2</v>
      </c>
      <c r="L77" s="116"/>
      <c r="M77" s="120"/>
      <c r="N77" s="130"/>
      <c r="O77" s="139"/>
      <c r="P77" s="139"/>
      <c r="Q77" s="139"/>
      <c r="R77" s="139"/>
      <c r="S77" s="139"/>
      <c r="T77" s="147"/>
      <c r="U77" s="151" t="s">
        <v>29</v>
      </c>
      <c r="V77" s="157">
        <f>COUNTIF(N78:T79,"休")</f>
        <v>2</v>
      </c>
      <c r="Y77" s="120"/>
      <c r="Z77" s="130"/>
      <c r="AA77" s="139"/>
      <c r="AB77" s="139"/>
      <c r="AC77" s="139"/>
      <c r="AD77" s="139"/>
      <c r="AE77" s="139"/>
      <c r="AF77" s="147"/>
      <c r="AG77" s="151" t="s">
        <v>29</v>
      </c>
      <c r="AH77" s="157">
        <f>COUNTIF(Z78:AF79,"休")</f>
        <v>2</v>
      </c>
      <c r="AJ77" s="120"/>
      <c r="AK77" s="130"/>
      <c r="AL77" s="139"/>
      <c r="AM77" s="139"/>
      <c r="AN77" s="139"/>
      <c r="AO77" s="139"/>
      <c r="AP77" s="139"/>
      <c r="AQ77" s="147"/>
      <c r="AR77" s="151" t="s">
        <v>29</v>
      </c>
      <c r="AS77" s="157">
        <f>COUNTIF(AK78:AQ79,"休")</f>
        <v>0</v>
      </c>
      <c r="AV77" s="120"/>
      <c r="AW77" s="130"/>
      <c r="AX77" s="139"/>
      <c r="AY77" s="139"/>
      <c r="AZ77" s="139"/>
      <c r="BA77" s="139"/>
      <c r="BB77" s="139"/>
      <c r="BC77" s="147"/>
      <c r="BD77" s="151" t="s">
        <v>29</v>
      </c>
      <c r="BE77" s="157">
        <f>COUNTIF(AW78:BC79,"休")</f>
        <v>0</v>
      </c>
      <c r="BG77" s="120"/>
      <c r="BH77" s="130"/>
      <c r="BI77" s="139"/>
      <c r="BJ77" s="139"/>
      <c r="BK77" s="139"/>
      <c r="BL77" s="139"/>
      <c r="BM77" s="139"/>
      <c r="BN77" s="147"/>
      <c r="BO77" s="151" t="s">
        <v>29</v>
      </c>
      <c r="BP77" s="157">
        <f>COUNTIF(BH78:BN79,"休")</f>
        <v>0</v>
      </c>
    </row>
    <row r="78" spans="1:73" ht="14.25" customHeight="1">
      <c r="A78" s="116"/>
      <c r="B78" s="120" t="s">
        <v>2</v>
      </c>
      <c r="C78" s="131"/>
      <c r="D78" s="140"/>
      <c r="E78" s="140"/>
      <c r="F78" s="140"/>
      <c r="G78" s="140"/>
      <c r="H78" s="140" t="s">
        <v>57</v>
      </c>
      <c r="I78" s="148" t="s">
        <v>57</v>
      </c>
      <c r="J78" s="151" t="s">
        <v>30</v>
      </c>
      <c r="K78" s="160">
        <f>K77/K76</f>
        <v>0.2857142857142857</v>
      </c>
      <c r="L78" s="116"/>
      <c r="M78" s="120" t="s">
        <v>2</v>
      </c>
      <c r="N78" s="131"/>
      <c r="O78" s="140"/>
      <c r="P78" s="140"/>
      <c r="Q78" s="140"/>
      <c r="R78" s="140"/>
      <c r="S78" s="140" t="s">
        <v>57</v>
      </c>
      <c r="T78" s="148" t="s">
        <v>57</v>
      </c>
      <c r="U78" s="151" t="s">
        <v>30</v>
      </c>
      <c r="V78" s="160">
        <f>V77/V76</f>
        <v>0.2857142857142857</v>
      </c>
      <c r="Y78" s="120" t="s">
        <v>2</v>
      </c>
      <c r="Z78" s="131"/>
      <c r="AA78" s="140"/>
      <c r="AB78" s="140"/>
      <c r="AC78" s="140"/>
      <c r="AD78" s="140"/>
      <c r="AE78" s="140" t="s">
        <v>57</v>
      </c>
      <c r="AF78" s="148" t="s">
        <v>57</v>
      </c>
      <c r="AG78" s="151" t="s">
        <v>30</v>
      </c>
      <c r="AH78" s="160">
        <f>AH77/AH76</f>
        <v>0.2857142857142857</v>
      </c>
      <c r="AJ78" s="120" t="s">
        <v>2</v>
      </c>
      <c r="AK78" s="131"/>
      <c r="AL78" s="140"/>
      <c r="AM78" s="140"/>
      <c r="AN78" s="140"/>
      <c r="AO78" s="140"/>
      <c r="AP78" s="140"/>
      <c r="AQ78" s="148"/>
      <c r="AR78" s="151" t="s">
        <v>30</v>
      </c>
      <c r="AS78" s="160" t="e">
        <f>AS77/AS76</f>
        <v>#DIV/0!</v>
      </c>
      <c r="AV78" s="120" t="s">
        <v>2</v>
      </c>
      <c r="AW78" s="131"/>
      <c r="AX78" s="140"/>
      <c r="AY78" s="140"/>
      <c r="AZ78" s="140"/>
      <c r="BA78" s="140"/>
      <c r="BB78" s="140"/>
      <c r="BC78" s="148"/>
      <c r="BD78" s="151" t="s">
        <v>30</v>
      </c>
      <c r="BE78" s="160" t="e">
        <f>BE77/BE76</f>
        <v>#DIV/0!</v>
      </c>
      <c r="BG78" s="120" t="s">
        <v>2</v>
      </c>
      <c r="BH78" s="131"/>
      <c r="BI78" s="140"/>
      <c r="BJ78" s="140"/>
      <c r="BK78" s="140"/>
      <c r="BL78" s="140"/>
      <c r="BM78" s="140"/>
      <c r="BN78" s="148"/>
      <c r="BO78" s="151" t="s">
        <v>30</v>
      </c>
      <c r="BP78" s="160" t="e">
        <f>BP77/BP76</f>
        <v>#DIV/0!</v>
      </c>
    </row>
    <row r="79" spans="1:73" ht="14.25" customHeight="1">
      <c r="A79" s="116"/>
      <c r="B79" s="120"/>
      <c r="C79" s="131"/>
      <c r="D79" s="140"/>
      <c r="E79" s="140"/>
      <c r="F79" s="140"/>
      <c r="G79" s="140"/>
      <c r="H79" s="140"/>
      <c r="I79" s="148"/>
      <c r="J79" s="151" t="s">
        <v>7</v>
      </c>
      <c r="K79" s="157">
        <f>COUNTA(C80:I80)</f>
        <v>2</v>
      </c>
      <c r="L79" s="116"/>
      <c r="M79" s="120"/>
      <c r="N79" s="131"/>
      <c r="O79" s="140"/>
      <c r="P79" s="140"/>
      <c r="Q79" s="140"/>
      <c r="R79" s="140"/>
      <c r="S79" s="140"/>
      <c r="T79" s="148"/>
      <c r="U79" s="151" t="s">
        <v>7</v>
      </c>
      <c r="V79" s="157">
        <f>COUNTA(N80:T80)</f>
        <v>2</v>
      </c>
      <c r="Y79" s="120"/>
      <c r="Z79" s="131"/>
      <c r="AA79" s="140"/>
      <c r="AB79" s="140"/>
      <c r="AC79" s="140"/>
      <c r="AD79" s="140"/>
      <c r="AE79" s="140"/>
      <c r="AF79" s="148"/>
      <c r="AG79" s="151" t="s">
        <v>7</v>
      </c>
      <c r="AH79" s="157">
        <f>COUNTA(Z80:AF80)</f>
        <v>2</v>
      </c>
      <c r="AJ79" s="120"/>
      <c r="AK79" s="131"/>
      <c r="AL79" s="140"/>
      <c r="AM79" s="140"/>
      <c r="AN79" s="140"/>
      <c r="AO79" s="140"/>
      <c r="AP79" s="140"/>
      <c r="AQ79" s="148"/>
      <c r="AR79" s="151" t="s">
        <v>7</v>
      </c>
      <c r="AS79" s="157">
        <f>COUNTA(AK80:AQ80)</f>
        <v>0</v>
      </c>
      <c r="AV79" s="120"/>
      <c r="AW79" s="131"/>
      <c r="AX79" s="140"/>
      <c r="AY79" s="140"/>
      <c r="AZ79" s="140"/>
      <c r="BA79" s="140"/>
      <c r="BB79" s="140"/>
      <c r="BC79" s="148"/>
      <c r="BD79" s="151" t="s">
        <v>7</v>
      </c>
      <c r="BE79" s="157">
        <f>COUNTA(AW80:BC80)</f>
        <v>0</v>
      </c>
      <c r="BG79" s="120"/>
      <c r="BH79" s="131"/>
      <c r="BI79" s="140"/>
      <c r="BJ79" s="140"/>
      <c r="BK79" s="140"/>
      <c r="BL79" s="140"/>
      <c r="BM79" s="140"/>
      <c r="BN79" s="148"/>
      <c r="BO79" s="151" t="s">
        <v>7</v>
      </c>
      <c r="BP79" s="157">
        <f>COUNTA(BH80:BN80)</f>
        <v>0</v>
      </c>
    </row>
    <row r="80" spans="1:73" ht="14.25" customHeight="1">
      <c r="A80" s="116"/>
      <c r="B80" s="120" t="s">
        <v>17</v>
      </c>
      <c r="C80" s="131"/>
      <c r="D80" s="140"/>
      <c r="E80" s="140"/>
      <c r="F80" s="140"/>
      <c r="G80" s="140"/>
      <c r="H80" s="140" t="s">
        <v>57</v>
      </c>
      <c r="I80" s="148" t="s">
        <v>57</v>
      </c>
      <c r="J80" s="151" t="s">
        <v>31</v>
      </c>
      <c r="K80" s="160">
        <f>K79/K76</f>
        <v>0.2857142857142857</v>
      </c>
      <c r="L80" s="116"/>
      <c r="M80" s="120" t="s">
        <v>17</v>
      </c>
      <c r="N80" s="131"/>
      <c r="O80" s="140"/>
      <c r="P80" s="140"/>
      <c r="Q80" s="140"/>
      <c r="R80" s="140"/>
      <c r="S80" s="140" t="s">
        <v>57</v>
      </c>
      <c r="T80" s="148" t="s">
        <v>57</v>
      </c>
      <c r="U80" s="151" t="s">
        <v>31</v>
      </c>
      <c r="V80" s="160">
        <f>V79/V76</f>
        <v>0.2857142857142857</v>
      </c>
      <c r="Y80" s="120" t="s">
        <v>17</v>
      </c>
      <c r="Z80" s="131"/>
      <c r="AA80" s="140"/>
      <c r="AB80" s="140"/>
      <c r="AC80" s="140"/>
      <c r="AD80" s="140"/>
      <c r="AE80" s="140" t="s">
        <v>57</v>
      </c>
      <c r="AF80" s="148" t="s">
        <v>57</v>
      </c>
      <c r="AG80" s="151" t="s">
        <v>31</v>
      </c>
      <c r="AH80" s="160">
        <f>AH79/AH76</f>
        <v>0.2857142857142857</v>
      </c>
      <c r="AJ80" s="120" t="s">
        <v>17</v>
      </c>
      <c r="AK80" s="131"/>
      <c r="AL80" s="140"/>
      <c r="AM80" s="140"/>
      <c r="AN80" s="140"/>
      <c r="AO80" s="140"/>
      <c r="AP80" s="140"/>
      <c r="AQ80" s="148"/>
      <c r="AR80" s="151" t="s">
        <v>31</v>
      </c>
      <c r="AS80" s="160" t="e">
        <f>AS79/AS76</f>
        <v>#DIV/0!</v>
      </c>
      <c r="AV80" s="120" t="s">
        <v>17</v>
      </c>
      <c r="AW80" s="131"/>
      <c r="AX80" s="140"/>
      <c r="AY80" s="140"/>
      <c r="AZ80" s="140"/>
      <c r="BA80" s="140"/>
      <c r="BB80" s="140"/>
      <c r="BC80" s="148"/>
      <c r="BD80" s="151" t="s">
        <v>31</v>
      </c>
      <c r="BE80" s="160" t="e">
        <f>BE79/BE76</f>
        <v>#DIV/0!</v>
      </c>
      <c r="BG80" s="120" t="s">
        <v>17</v>
      </c>
      <c r="BH80" s="131"/>
      <c r="BI80" s="140"/>
      <c r="BJ80" s="140"/>
      <c r="BK80" s="140"/>
      <c r="BL80" s="140"/>
      <c r="BM80" s="140"/>
      <c r="BN80" s="148"/>
      <c r="BO80" s="151" t="s">
        <v>31</v>
      </c>
      <c r="BP80" s="160" t="e">
        <f>BP79/BP76</f>
        <v>#DIV/0!</v>
      </c>
    </row>
    <row r="81" spans="1:74" ht="14.25" customHeight="1">
      <c r="A81" s="116"/>
      <c r="B81" s="121"/>
      <c r="C81" s="132"/>
      <c r="D81" s="141"/>
      <c r="E81" s="141"/>
      <c r="F81" s="141"/>
      <c r="G81" s="141"/>
      <c r="H81" s="141"/>
      <c r="I81" s="149"/>
      <c r="J81" s="152" t="s">
        <v>10</v>
      </c>
      <c r="K81" s="149" t="str">
        <f>IF(1&gt;K74,"対象外",IF(K79&gt;=K74,"OK","NG"))</f>
        <v>OK</v>
      </c>
      <c r="L81" s="116"/>
      <c r="M81" s="121"/>
      <c r="N81" s="132"/>
      <c r="O81" s="141"/>
      <c r="P81" s="141"/>
      <c r="Q81" s="141"/>
      <c r="R81" s="141"/>
      <c r="S81" s="141"/>
      <c r="T81" s="149"/>
      <c r="U81" s="152" t="s">
        <v>10</v>
      </c>
      <c r="V81" s="149" t="str">
        <f>IF(1&gt;V74,"対象外",IF(V79&gt;=V74,"OK","NG"))</f>
        <v>OK</v>
      </c>
      <c r="Y81" s="121"/>
      <c r="Z81" s="132"/>
      <c r="AA81" s="141"/>
      <c r="AB81" s="141"/>
      <c r="AC81" s="141"/>
      <c r="AD81" s="141"/>
      <c r="AE81" s="141"/>
      <c r="AF81" s="149"/>
      <c r="AG81" s="152" t="s">
        <v>10</v>
      </c>
      <c r="AH81" s="149" t="str">
        <f>IF(1&gt;AH74,"対象外",IF(AH79&gt;=AH74,"OK","NG"))</f>
        <v>OK</v>
      </c>
      <c r="AJ81" s="121"/>
      <c r="AK81" s="132"/>
      <c r="AL81" s="141"/>
      <c r="AM81" s="141"/>
      <c r="AN81" s="141"/>
      <c r="AO81" s="141"/>
      <c r="AP81" s="141"/>
      <c r="AQ81" s="149"/>
      <c r="AR81" s="152" t="s">
        <v>10</v>
      </c>
      <c r="AS81" s="149" t="str">
        <f>IF(1&gt;AS74,"対象外",IF(AH58&gt;=AH53,"OK","NG"))</f>
        <v>対象外</v>
      </c>
      <c r="AV81" s="121"/>
      <c r="AW81" s="132"/>
      <c r="AX81" s="141"/>
      <c r="AY81" s="141"/>
      <c r="AZ81" s="141"/>
      <c r="BA81" s="141"/>
      <c r="BB81" s="141"/>
      <c r="BC81" s="149"/>
      <c r="BD81" s="152" t="s">
        <v>10</v>
      </c>
      <c r="BE81" s="149" t="str">
        <f>IF(1&gt;BE74,"対象外",IF(BE79&gt;=BE74,"OK","NG"))</f>
        <v>対象外</v>
      </c>
      <c r="BG81" s="121"/>
      <c r="BH81" s="132"/>
      <c r="BI81" s="141"/>
      <c r="BJ81" s="141"/>
      <c r="BK81" s="141"/>
      <c r="BL81" s="141"/>
      <c r="BM81" s="141"/>
      <c r="BN81" s="149"/>
      <c r="BO81" s="152" t="s">
        <v>10</v>
      </c>
      <c r="BP81" s="149" t="str">
        <f>IF(1&gt;BP74,"対象外",IF(BP79&gt;=BP74,"OK","NG"))</f>
        <v>対象外</v>
      </c>
      <c r="BV81" s="115" t="str">
        <f>IF(COUNTIF(K81:BP81,"NG")&gt;=1,"NG","OK")</f>
        <v>OK</v>
      </c>
    </row>
    <row r="82" spans="1:74" ht="14.25" hidden="1" customHeight="1">
      <c r="A82" s="116"/>
      <c r="B82" s="122" t="s">
        <v>32</v>
      </c>
      <c r="C82" s="123"/>
      <c r="D82" s="123"/>
      <c r="E82" s="123"/>
      <c r="F82" s="123"/>
      <c r="G82" s="123"/>
      <c r="H82" s="122">
        <f>IF(AND(DAY(H74)&gt;=22,DAY(H74)&lt;=28,H75="土"),1,0)</f>
        <v>0</v>
      </c>
      <c r="I82" s="123"/>
      <c r="J82" s="116"/>
      <c r="K82" s="116"/>
      <c r="L82" s="116"/>
      <c r="M82" s="123"/>
      <c r="N82" s="123"/>
      <c r="O82" s="123"/>
      <c r="P82" s="123"/>
      <c r="Q82" s="123"/>
      <c r="R82" s="123"/>
      <c r="S82" s="122">
        <f>IF(AND(DAY(S74)&gt;=22,DAY(S74)&lt;=28,S75="土"),1,0)</f>
        <v>0</v>
      </c>
      <c r="T82" s="123"/>
      <c r="U82" s="116"/>
      <c r="V82" s="116"/>
      <c r="Y82" s="123"/>
      <c r="Z82" s="123"/>
      <c r="AA82" s="123"/>
      <c r="AB82" s="123"/>
      <c r="AC82" s="123"/>
      <c r="AD82" s="123"/>
      <c r="AE82" s="122">
        <f>IF(AND(DAY(AE74)&gt;=22,DAY(AE74)&lt;=28,AE75="土"),1,0)</f>
        <v>1</v>
      </c>
      <c r="AF82" s="123"/>
      <c r="AG82" s="116"/>
      <c r="AH82" s="116"/>
      <c r="AJ82" s="123"/>
      <c r="AK82" s="123"/>
      <c r="AL82" s="123"/>
      <c r="AM82" s="123"/>
      <c r="AN82" s="123"/>
      <c r="AO82" s="123"/>
      <c r="AP82" s="122" t="e">
        <f>IF(AND(DAY(AP74)&gt;=22,DAY(AP74)&lt;=28,AP75="土"),1,0)</f>
        <v>#VALUE!</v>
      </c>
      <c r="AQ82" s="123"/>
      <c r="AR82" s="122"/>
      <c r="AS82" s="123"/>
      <c r="AT82" s="122"/>
      <c r="AU82" s="123"/>
      <c r="AV82" s="122"/>
      <c r="AW82" s="123"/>
      <c r="AX82" s="122"/>
      <c r="AY82" s="123"/>
      <c r="AZ82" s="122"/>
      <c r="BA82" s="123"/>
      <c r="BB82" s="122" t="e">
        <f>IF(AND(DAY(BB74)&gt;=22,DAY(BB74)&lt;=28,BB75="土"),1,0)</f>
        <v>#VALUE!</v>
      </c>
      <c r="BC82" s="123"/>
      <c r="BD82" s="116"/>
      <c r="BE82" s="116"/>
      <c r="BG82" s="123"/>
      <c r="BH82" s="123"/>
      <c r="BI82" s="123"/>
      <c r="BJ82" s="123"/>
      <c r="BK82" s="123"/>
      <c r="BL82" s="123"/>
      <c r="BM82" s="122" t="e">
        <f>IF(AND(DAY(BM74)&gt;=22,DAY(BM74)&lt;=28,BM75="土"),1,0)</f>
        <v>#VALUE!</v>
      </c>
      <c r="BN82" s="123"/>
      <c r="BO82" s="116"/>
      <c r="BP82" s="116"/>
      <c r="BU82" s="115">
        <f t="shared" ref="BU82:BU89" si="50">_xlfn.AGGREGATE(9,6,C82:BN82)</f>
        <v>1</v>
      </c>
    </row>
    <row r="83" spans="1:74" ht="14.25" hidden="1" customHeight="1">
      <c r="A83" s="116"/>
      <c r="B83" s="122" t="s">
        <v>46</v>
      </c>
      <c r="C83" s="123"/>
      <c r="D83" s="123"/>
      <c r="E83" s="123"/>
      <c r="F83" s="123"/>
      <c r="G83" s="123"/>
      <c r="H83" s="122">
        <f>IF(AND(DAY(H74)&gt;=22,DAY(H74)&lt;=28,H75="土",OR(H80="休",H80="雨")),1,0)</f>
        <v>0</v>
      </c>
      <c r="I83" s="123"/>
      <c r="J83" s="116"/>
      <c r="K83" s="116"/>
      <c r="L83" s="116"/>
      <c r="M83" s="123"/>
      <c r="N83" s="123"/>
      <c r="O83" s="123"/>
      <c r="P83" s="123"/>
      <c r="Q83" s="123"/>
      <c r="R83" s="123"/>
      <c r="S83" s="122">
        <f>IF(AND(DAY(S74)&gt;=22,DAY(S74)&lt;=28,S75="土",OR(S80="休",S80="雨")),1,0)</f>
        <v>0</v>
      </c>
      <c r="T83" s="123"/>
      <c r="U83" s="116"/>
      <c r="V83" s="116"/>
      <c r="Y83" s="123"/>
      <c r="Z83" s="123"/>
      <c r="AA83" s="123"/>
      <c r="AB83" s="123"/>
      <c r="AC83" s="123"/>
      <c r="AD83" s="123"/>
      <c r="AE83" s="122">
        <f>IF(AND(DAY(AE74)&gt;=22,DAY(AE74)&lt;=28,AE75="土",OR(AE80="休",AE80="雨")),1,0)</f>
        <v>1</v>
      </c>
      <c r="AF83" s="123"/>
      <c r="AG83" s="116"/>
      <c r="AH83" s="116"/>
      <c r="AJ83" s="123"/>
      <c r="AK83" s="123"/>
      <c r="AL83" s="123"/>
      <c r="AM83" s="123"/>
      <c r="AN83" s="123"/>
      <c r="AO83" s="123"/>
      <c r="AP83" s="122" t="e">
        <f>IF(AND(DAY(AP74)&gt;=22,DAY(AP74)&lt;=28,AP75="土",OR(AP80="休",AP80="雨")),1,0)</f>
        <v>#VALUE!</v>
      </c>
      <c r="AQ83" s="123"/>
      <c r="AR83" s="122"/>
      <c r="AS83" s="123"/>
      <c r="AT83" s="122"/>
      <c r="AU83" s="123"/>
      <c r="AV83" s="122"/>
      <c r="AW83" s="123"/>
      <c r="AX83" s="122"/>
      <c r="AY83" s="123"/>
      <c r="AZ83" s="122"/>
      <c r="BA83" s="123"/>
      <c r="BB83" s="122" t="e">
        <f>IF(AND(DAY(BB74)&gt;=22,DAY(BB74)&lt;=28,BB75="土",OR(BB80="休",BB80="雨")),1,0)</f>
        <v>#VALUE!</v>
      </c>
      <c r="BC83" s="123"/>
      <c r="BD83" s="116"/>
      <c r="BE83" s="116"/>
      <c r="BG83" s="123"/>
      <c r="BH83" s="123"/>
      <c r="BI83" s="123"/>
      <c r="BJ83" s="123"/>
      <c r="BK83" s="123"/>
      <c r="BL83" s="123"/>
      <c r="BM83" s="122" t="e">
        <f>IF(AND(DAY(BM74)&gt;=22,DAY(BM74)&lt;=28,BM75="土",OR(BM80="休",BM80="雨")),1,0)</f>
        <v>#VALUE!</v>
      </c>
      <c r="BN83" s="123"/>
      <c r="BO83" s="116"/>
      <c r="BP83" s="116"/>
      <c r="BU83" s="115">
        <f t="shared" si="50"/>
        <v>1</v>
      </c>
    </row>
    <row r="84" spans="1:74" ht="14.25" hidden="1" customHeight="1">
      <c r="A84" s="116"/>
      <c r="B84" s="122" t="s">
        <v>37</v>
      </c>
      <c r="C84" s="123"/>
      <c r="D84" s="123"/>
      <c r="E84" s="123"/>
      <c r="F84" s="123"/>
      <c r="G84" s="123"/>
      <c r="H84" s="122">
        <f>IF(AND(DAY(H74)&gt;=8,DAY(H74)&lt;=14,H75="土"),1,0)</f>
        <v>1</v>
      </c>
      <c r="I84" s="123"/>
      <c r="J84" s="116"/>
      <c r="K84" s="116"/>
      <c r="L84" s="116"/>
      <c r="M84" s="123"/>
      <c r="N84" s="123"/>
      <c r="O84" s="123"/>
      <c r="P84" s="123"/>
      <c r="Q84" s="123"/>
      <c r="R84" s="123"/>
      <c r="S84" s="122">
        <f>IF(AND(DAY(S74)&gt;=8,DAY(S74)&lt;=14,S75="土"),1,0)</f>
        <v>0</v>
      </c>
      <c r="T84" s="123"/>
      <c r="U84" s="116"/>
      <c r="V84" s="116"/>
      <c r="Y84" s="123"/>
      <c r="Z84" s="123"/>
      <c r="AA84" s="123"/>
      <c r="AB84" s="123"/>
      <c r="AC84" s="123"/>
      <c r="AD84" s="123"/>
      <c r="AE84" s="122">
        <f>IF(AND(DAY(AE74)&gt;=8,DAY(AE74)&lt;=14,AE75="土"),1,0)</f>
        <v>0</v>
      </c>
      <c r="AF84" s="123"/>
      <c r="AG84" s="116"/>
      <c r="AH84" s="116"/>
      <c r="AJ84" s="123"/>
      <c r="AK84" s="123"/>
      <c r="AL84" s="123"/>
      <c r="AM84" s="123"/>
      <c r="AN84" s="123"/>
      <c r="AO84" s="123"/>
      <c r="AP84" s="122" t="e">
        <f>IF(AND(DAY(AP74)&gt;=8,DAY(AP74)&lt;=14,AP75="土"),1,0)</f>
        <v>#VALUE!</v>
      </c>
      <c r="AQ84" s="123"/>
      <c r="AR84" s="122"/>
      <c r="AS84" s="123"/>
      <c r="AT84" s="122"/>
      <c r="AU84" s="123"/>
      <c r="AV84" s="122"/>
      <c r="AW84" s="123"/>
      <c r="AX84" s="122"/>
      <c r="AY84" s="123"/>
      <c r="AZ84" s="122"/>
      <c r="BA84" s="123"/>
      <c r="BB84" s="122" t="e">
        <f>IF(AND(DAY(BB74)&gt;=8,DAY(BB74)&lt;=14,BB75="土"),1,0)</f>
        <v>#VALUE!</v>
      </c>
      <c r="BC84" s="123"/>
      <c r="BD84" s="116"/>
      <c r="BE84" s="116"/>
      <c r="BG84" s="123"/>
      <c r="BH84" s="123"/>
      <c r="BI84" s="123"/>
      <c r="BJ84" s="123"/>
      <c r="BK84" s="123"/>
      <c r="BL84" s="123"/>
      <c r="BM84" s="122" t="e">
        <f>IF(AND(DAY(BM74)&gt;=8,DAY(BM74)&lt;=14,BM75="土"),1,0)</f>
        <v>#VALUE!</v>
      </c>
      <c r="BN84" s="123"/>
      <c r="BO84" s="116"/>
      <c r="BP84" s="116"/>
      <c r="BU84" s="115">
        <f t="shared" si="50"/>
        <v>1</v>
      </c>
    </row>
    <row r="85" spans="1:74" ht="14.25" hidden="1" customHeight="1">
      <c r="A85" s="116"/>
      <c r="B85" s="122" t="s">
        <v>52</v>
      </c>
      <c r="C85" s="123"/>
      <c r="D85" s="123"/>
      <c r="E85" s="123"/>
      <c r="F85" s="123"/>
      <c r="G85" s="123"/>
      <c r="H85" s="122">
        <f>IF(AND(DAY(H74)&gt;=8,DAY(H74)&lt;=14,H75="土",OR(H80="休",H80="雨")),1,0)</f>
        <v>1</v>
      </c>
      <c r="I85" s="123"/>
      <c r="J85" s="116"/>
      <c r="K85" s="116"/>
      <c r="L85" s="116"/>
      <c r="M85" s="123"/>
      <c r="N85" s="123"/>
      <c r="O85" s="123"/>
      <c r="P85" s="123"/>
      <c r="Q85" s="123"/>
      <c r="R85" s="123"/>
      <c r="S85" s="122">
        <f>IF(AND(DAY(S74)&gt;=8,DAY(S74)&lt;=14,S75="土",OR(S80="休",S80="雨")),1,0)</f>
        <v>0</v>
      </c>
      <c r="T85" s="123"/>
      <c r="U85" s="116"/>
      <c r="V85" s="116"/>
      <c r="Y85" s="123"/>
      <c r="Z85" s="123"/>
      <c r="AA85" s="123"/>
      <c r="AB85" s="123"/>
      <c r="AC85" s="123"/>
      <c r="AD85" s="123"/>
      <c r="AE85" s="122">
        <f>IF(AND(DAY(AE74)&gt;=8,DAY(AE74)&lt;=14,AE75="土",OR(AE80="休",AE80="雨")),1,0)</f>
        <v>0</v>
      </c>
      <c r="AF85" s="123"/>
      <c r="AG85" s="116"/>
      <c r="AH85" s="116"/>
      <c r="AJ85" s="123"/>
      <c r="AK85" s="123"/>
      <c r="AL85" s="123"/>
      <c r="AM85" s="123"/>
      <c r="AN85" s="123"/>
      <c r="AO85" s="123"/>
      <c r="AP85" s="122" t="e">
        <f>IF(AND(DAY(AP74)&gt;=8,DAY(AP74)&lt;=14,AP75="土",OR(AP80="休",AP80="雨")),1,0)</f>
        <v>#VALUE!</v>
      </c>
      <c r="AQ85" s="123"/>
      <c r="AR85" s="122"/>
      <c r="AS85" s="123"/>
      <c r="AT85" s="122"/>
      <c r="AU85" s="123"/>
      <c r="AV85" s="122"/>
      <c r="AW85" s="123"/>
      <c r="AX85" s="122"/>
      <c r="AY85" s="123"/>
      <c r="AZ85" s="122"/>
      <c r="BA85" s="123"/>
      <c r="BB85" s="122" t="e">
        <f>IF(AND(DAY(BB74)&gt;=8,DAY(BB74)&lt;=14,BB75="土",OR(BB80="休",BB80="雨")),1,0)</f>
        <v>#VALUE!</v>
      </c>
      <c r="BC85" s="123"/>
      <c r="BD85" s="116"/>
      <c r="BE85" s="116"/>
      <c r="BG85" s="123"/>
      <c r="BH85" s="123"/>
      <c r="BI85" s="123"/>
      <c r="BJ85" s="123"/>
      <c r="BK85" s="123"/>
      <c r="BL85" s="123"/>
      <c r="BM85" s="122" t="e">
        <f>IF(AND(DAY(BM74)&gt;=8,DAY(BM74)&lt;=14,BM75="土",OR(BM80="休",BM80="雨")),1,0)</f>
        <v>#VALUE!</v>
      </c>
      <c r="BN85" s="123"/>
      <c r="BO85" s="116"/>
      <c r="BP85" s="116"/>
      <c r="BU85" s="115">
        <f t="shared" si="50"/>
        <v>1</v>
      </c>
    </row>
    <row r="86" spans="1:74" ht="14.25" hidden="1" customHeight="1">
      <c r="A86" s="116"/>
      <c r="B86" s="122" t="s">
        <v>51</v>
      </c>
      <c r="C86" s="123"/>
      <c r="D86" s="123"/>
      <c r="E86" s="123"/>
      <c r="F86" s="123"/>
      <c r="G86" s="123"/>
      <c r="H86" s="122"/>
      <c r="I86" s="122">
        <f>IF(AND(DAY(I74)&gt;=22,DAY(I74)&lt;=28,I75="日"),1,0)</f>
        <v>0</v>
      </c>
      <c r="J86" s="122"/>
      <c r="K86" s="122"/>
      <c r="L86" s="122"/>
      <c r="M86" s="122"/>
      <c r="N86" s="122"/>
      <c r="O86" s="122"/>
      <c r="P86" s="122"/>
      <c r="Q86" s="122"/>
      <c r="R86" s="122"/>
      <c r="S86" s="122"/>
      <c r="T86" s="122">
        <f>IF(AND(DAY(T74)&gt;=22,DAY(T74)&lt;=28,T75="日"),1,0)</f>
        <v>0</v>
      </c>
      <c r="U86" s="122"/>
      <c r="V86" s="122"/>
      <c r="W86" s="122"/>
      <c r="X86" s="122"/>
      <c r="Y86" s="122"/>
      <c r="Z86" s="122"/>
      <c r="AA86" s="122"/>
      <c r="AB86" s="122"/>
      <c r="AC86" s="122"/>
      <c r="AD86" s="122"/>
      <c r="AE86" s="122"/>
      <c r="AF86" s="122">
        <f>IF(AND(DAY(AF74)&gt;=22,DAY(AF74)&lt;=28,AF75="日"),1,0)</f>
        <v>0</v>
      </c>
      <c r="AG86" s="122"/>
      <c r="AH86" s="122"/>
      <c r="AI86" s="122"/>
      <c r="AJ86" s="122"/>
      <c r="AK86" s="122"/>
      <c r="AL86" s="122"/>
      <c r="AM86" s="122"/>
      <c r="AN86" s="122"/>
      <c r="AO86" s="122"/>
      <c r="AP86" s="122"/>
      <c r="AQ86" s="122" t="e">
        <f>IF(AND(DAY(AQ74)&gt;=22,DAY(AQ74)&lt;=28,AQ75="日"),1,0)</f>
        <v>#VALUE!</v>
      </c>
      <c r="AR86" s="122"/>
      <c r="AS86" s="122"/>
      <c r="AT86" s="122"/>
      <c r="AU86" s="122"/>
      <c r="AV86" s="122"/>
      <c r="AW86" s="122"/>
      <c r="AX86" s="122"/>
      <c r="AY86" s="122"/>
      <c r="AZ86" s="122"/>
      <c r="BA86" s="122"/>
      <c r="BB86" s="122"/>
      <c r="BC86" s="122" t="e">
        <f>IF(AND(DAY(BC74)&gt;=22,DAY(BC74)&lt;=28,BC75="日"),1,0)</f>
        <v>#VALUE!</v>
      </c>
      <c r="BD86" s="122"/>
      <c r="BE86" s="122"/>
      <c r="BF86" s="122"/>
      <c r="BG86" s="122"/>
      <c r="BH86" s="122"/>
      <c r="BI86" s="122"/>
      <c r="BJ86" s="122"/>
      <c r="BK86" s="122"/>
      <c r="BL86" s="122"/>
      <c r="BM86" s="122"/>
      <c r="BN86" s="122" t="e">
        <f>IF(AND(DAY(BN74)&gt;=22,DAY(BN74)&lt;=28,BN75="日"),1,0)</f>
        <v>#VALUE!</v>
      </c>
      <c r="BO86" s="116"/>
      <c r="BP86" s="116"/>
      <c r="BU86" s="115">
        <f t="shared" si="50"/>
        <v>0</v>
      </c>
    </row>
    <row r="87" spans="1:74" ht="14.25" hidden="1" customHeight="1">
      <c r="A87" s="116"/>
      <c r="B87" s="122" t="s">
        <v>53</v>
      </c>
      <c r="C87" s="123"/>
      <c r="D87" s="123"/>
      <c r="E87" s="123"/>
      <c r="F87" s="123"/>
      <c r="G87" s="123"/>
      <c r="H87" s="122"/>
      <c r="I87" s="122">
        <f>IF(AND(DAY(I74)&gt;=22,DAY(I74)&lt;=28,I75="日",OR(I80="休",I80="雨")),1,0)</f>
        <v>0</v>
      </c>
      <c r="J87" s="122"/>
      <c r="K87" s="122"/>
      <c r="L87" s="122"/>
      <c r="M87" s="122"/>
      <c r="N87" s="122"/>
      <c r="O87" s="122"/>
      <c r="P87" s="122"/>
      <c r="Q87" s="122"/>
      <c r="R87" s="122"/>
      <c r="S87" s="122"/>
      <c r="T87" s="122">
        <f>IF(AND(DAY(T74)&gt;=22,DAY(T74)&lt;=28,T75="日",OR(T80="休",T80="雨")),1,0)</f>
        <v>0</v>
      </c>
      <c r="U87" s="122"/>
      <c r="V87" s="122"/>
      <c r="W87" s="122"/>
      <c r="X87" s="122"/>
      <c r="Y87" s="122"/>
      <c r="Z87" s="122"/>
      <c r="AA87" s="122"/>
      <c r="AB87" s="122"/>
      <c r="AC87" s="122"/>
      <c r="AD87" s="122"/>
      <c r="AE87" s="122"/>
      <c r="AF87" s="122">
        <f>IF(AND(DAY(AF74)&gt;=22,DAY(AF74)&lt;=28,AF75="日",OR(AF80="休",AF80="雨")),1,0)</f>
        <v>0</v>
      </c>
      <c r="AG87" s="122"/>
      <c r="AH87" s="122"/>
      <c r="AI87" s="122"/>
      <c r="AJ87" s="122"/>
      <c r="AK87" s="122"/>
      <c r="AL87" s="122"/>
      <c r="AM87" s="122"/>
      <c r="AN87" s="122"/>
      <c r="AO87" s="122"/>
      <c r="AP87" s="122"/>
      <c r="AQ87" s="122" t="e">
        <f>IF(AND(DAY(AQ74)&gt;=22,DAY(AQ74)&lt;=28,AQ75="日",OR(AQ80="休",AQ80="雨")),1,0)</f>
        <v>#VALUE!</v>
      </c>
      <c r="AR87" s="122"/>
      <c r="AS87" s="122"/>
      <c r="AT87" s="122"/>
      <c r="AU87" s="122"/>
      <c r="AV87" s="122"/>
      <c r="AW87" s="122"/>
      <c r="AX87" s="122"/>
      <c r="AY87" s="122"/>
      <c r="AZ87" s="122"/>
      <c r="BA87" s="122"/>
      <c r="BB87" s="122"/>
      <c r="BC87" s="122" t="e">
        <f>IF(AND(DAY(BC74)&gt;=22,DAY(BC74)&lt;=28,BC75="日",OR(BC80="休",BC80="雨")),1,0)</f>
        <v>#VALUE!</v>
      </c>
      <c r="BD87" s="122"/>
      <c r="BE87" s="122"/>
      <c r="BF87" s="122"/>
      <c r="BG87" s="122"/>
      <c r="BH87" s="122"/>
      <c r="BI87" s="122"/>
      <c r="BJ87" s="122"/>
      <c r="BK87" s="122"/>
      <c r="BL87" s="122"/>
      <c r="BM87" s="122"/>
      <c r="BN87" s="122" t="e">
        <f>IF(AND(DAY(BN74)&gt;=22,DAY(BN74)&lt;=28,BN75="日",OR(BN80="休",BN80="雨")),1,0)</f>
        <v>#VALUE!</v>
      </c>
      <c r="BO87" s="116"/>
      <c r="BP87" s="116"/>
      <c r="BU87" s="115">
        <f t="shared" si="50"/>
        <v>0</v>
      </c>
    </row>
    <row r="88" spans="1:74" ht="14.25" hidden="1" customHeight="1">
      <c r="A88" s="116"/>
      <c r="B88" s="122" t="s">
        <v>54</v>
      </c>
      <c r="C88" s="123"/>
      <c r="D88" s="123"/>
      <c r="E88" s="123"/>
      <c r="F88" s="123"/>
      <c r="G88" s="123"/>
      <c r="H88" s="122"/>
      <c r="I88" s="122">
        <f>IF(AND(DAY(I74)&gt;=8,DAY(I74)&lt;=14,I75="日"),1,0)</f>
        <v>1</v>
      </c>
      <c r="J88" s="122"/>
      <c r="K88" s="122"/>
      <c r="L88" s="122"/>
      <c r="M88" s="122"/>
      <c r="N88" s="122"/>
      <c r="O88" s="122"/>
      <c r="P88" s="122"/>
      <c r="Q88" s="122"/>
      <c r="R88" s="122"/>
      <c r="S88" s="122"/>
      <c r="T88" s="122">
        <f>IF(AND(DAY(T74)&gt;=8,DAY(T74)&lt;=14,T75="日"),1,0)</f>
        <v>0</v>
      </c>
      <c r="U88" s="122"/>
      <c r="V88" s="122"/>
      <c r="W88" s="122"/>
      <c r="X88" s="122"/>
      <c r="Y88" s="122"/>
      <c r="Z88" s="122"/>
      <c r="AA88" s="122"/>
      <c r="AB88" s="122"/>
      <c r="AC88" s="122"/>
      <c r="AD88" s="122"/>
      <c r="AE88" s="122"/>
      <c r="AF88" s="122">
        <f>IF(AND(DAY(AF74)&gt;=8,DAY(AF74)&lt;=14,AF75="日"),1,0)</f>
        <v>0</v>
      </c>
      <c r="AG88" s="122"/>
      <c r="AH88" s="122"/>
      <c r="AI88" s="122"/>
      <c r="AJ88" s="122"/>
      <c r="AK88" s="122"/>
      <c r="AL88" s="122"/>
      <c r="AM88" s="122"/>
      <c r="AN88" s="122"/>
      <c r="AO88" s="122"/>
      <c r="AP88" s="122"/>
      <c r="AQ88" s="122" t="e">
        <f>IF(AND(DAY(AQ74)&gt;=8,DAY(AQ74)&lt;=14,AQ75="日"),1,0)</f>
        <v>#VALUE!</v>
      </c>
      <c r="AR88" s="122"/>
      <c r="AS88" s="122"/>
      <c r="AT88" s="122"/>
      <c r="AU88" s="122"/>
      <c r="AV88" s="122"/>
      <c r="AW88" s="122"/>
      <c r="AX88" s="122"/>
      <c r="AY88" s="122"/>
      <c r="AZ88" s="122"/>
      <c r="BA88" s="122"/>
      <c r="BB88" s="122"/>
      <c r="BC88" s="122" t="e">
        <f>IF(AND(DAY(BC74)&gt;=8,DAY(BC74)&lt;=14,BC75="日"),1,0)</f>
        <v>#VALUE!</v>
      </c>
      <c r="BD88" s="122"/>
      <c r="BE88" s="122"/>
      <c r="BF88" s="122"/>
      <c r="BG88" s="122"/>
      <c r="BH88" s="122"/>
      <c r="BI88" s="122"/>
      <c r="BJ88" s="122"/>
      <c r="BK88" s="122"/>
      <c r="BL88" s="122"/>
      <c r="BM88" s="122"/>
      <c r="BN88" s="122" t="e">
        <f>IF(AND(DAY(BN74)&gt;=8,DAY(BN74)&lt;=14,BN75="日"),1,0)</f>
        <v>#VALUE!</v>
      </c>
      <c r="BO88" s="116"/>
      <c r="BP88" s="116"/>
      <c r="BU88" s="115">
        <f t="shared" si="50"/>
        <v>1</v>
      </c>
    </row>
    <row r="89" spans="1:74" ht="14.25" hidden="1" customHeight="1">
      <c r="A89" s="116"/>
      <c r="B89" s="122" t="s">
        <v>56</v>
      </c>
      <c r="C89" s="123"/>
      <c r="D89" s="123"/>
      <c r="E89" s="123"/>
      <c r="F89" s="123"/>
      <c r="G89" s="123"/>
      <c r="H89" s="122"/>
      <c r="I89" s="122">
        <f>IF(AND(DAY(I74)&gt;=8,DAY(I74)&lt;=14,I75="日",OR(I80="休",I80="雨")),1,0)</f>
        <v>1</v>
      </c>
      <c r="J89" s="122"/>
      <c r="K89" s="122"/>
      <c r="L89" s="122"/>
      <c r="M89" s="122"/>
      <c r="N89" s="122"/>
      <c r="O89" s="122"/>
      <c r="P89" s="122"/>
      <c r="Q89" s="122"/>
      <c r="R89" s="122"/>
      <c r="S89" s="122"/>
      <c r="T89" s="122">
        <f>IF(AND(DAY(T74)&gt;=8,DAY(T74)&lt;=14,T75="日",OR(T80="休",T80="雨")),1,0)</f>
        <v>0</v>
      </c>
      <c r="U89" s="122"/>
      <c r="V89" s="122"/>
      <c r="W89" s="122"/>
      <c r="X89" s="122"/>
      <c r="Y89" s="122"/>
      <c r="Z89" s="122"/>
      <c r="AA89" s="122"/>
      <c r="AB89" s="122"/>
      <c r="AC89" s="122"/>
      <c r="AD89" s="122"/>
      <c r="AE89" s="122"/>
      <c r="AF89" s="122">
        <f>IF(AND(DAY(AF74)&gt;=8,DAY(AF74)&lt;=14,AF75="日",OR(AF80="休",AF80="雨")),1,0)</f>
        <v>0</v>
      </c>
      <c r="AG89" s="122"/>
      <c r="AH89" s="122"/>
      <c r="AI89" s="122"/>
      <c r="AJ89" s="122"/>
      <c r="AK89" s="122"/>
      <c r="AL89" s="122"/>
      <c r="AM89" s="122"/>
      <c r="AN89" s="122"/>
      <c r="AO89" s="122"/>
      <c r="AP89" s="122"/>
      <c r="AQ89" s="122" t="e">
        <f>IF(AND(DAY(AQ74)&gt;=8,DAY(AQ74)&lt;=14,AQ75="日",OR(AQ80="休",AQ80="雨")),1,0)</f>
        <v>#VALUE!</v>
      </c>
      <c r="AR89" s="122"/>
      <c r="AS89" s="122"/>
      <c r="AT89" s="122"/>
      <c r="AU89" s="122"/>
      <c r="AV89" s="122"/>
      <c r="AW89" s="122"/>
      <c r="AX89" s="122"/>
      <c r="AY89" s="122"/>
      <c r="AZ89" s="122"/>
      <c r="BA89" s="122"/>
      <c r="BB89" s="122"/>
      <c r="BC89" s="122" t="e">
        <f>IF(AND(DAY(BC74)&gt;=8,DAY(BC74)&lt;=14,BC75="日",OR(BC80="休",BC80="雨")),1,0)</f>
        <v>#VALUE!</v>
      </c>
      <c r="BD89" s="122"/>
      <c r="BE89" s="122"/>
      <c r="BF89" s="122"/>
      <c r="BG89" s="122"/>
      <c r="BH89" s="122"/>
      <c r="BI89" s="122"/>
      <c r="BJ89" s="122"/>
      <c r="BK89" s="122"/>
      <c r="BL89" s="122"/>
      <c r="BM89" s="122"/>
      <c r="BN89" s="122" t="e">
        <f>IF(AND(DAY(BN74)&gt;=8,DAY(BN74)&lt;=14,BN75="日",OR(BN80="休",BN80="雨")),1,0)</f>
        <v>#VALUE!</v>
      </c>
      <c r="BO89" s="116"/>
      <c r="BP89" s="116"/>
      <c r="BU89" s="115">
        <f t="shared" si="50"/>
        <v>1</v>
      </c>
    </row>
    <row r="90" spans="1:74" ht="14.25" customHeight="1">
      <c r="A90" s="116"/>
      <c r="B90" s="123"/>
      <c r="C90" s="123"/>
      <c r="D90" s="123"/>
      <c r="E90" s="123"/>
      <c r="F90" s="123"/>
      <c r="G90" s="123"/>
      <c r="H90" s="123"/>
      <c r="I90" s="123"/>
      <c r="J90" s="116"/>
      <c r="K90" s="116"/>
      <c r="L90" s="116"/>
      <c r="M90" s="123"/>
      <c r="N90" s="123"/>
      <c r="O90" s="123"/>
      <c r="P90" s="123"/>
      <c r="Q90" s="123"/>
      <c r="R90" s="123"/>
      <c r="S90" s="123"/>
      <c r="T90" s="123"/>
      <c r="U90" s="116"/>
      <c r="V90" s="116"/>
      <c r="Y90" s="123"/>
      <c r="Z90" s="123"/>
      <c r="AA90" s="123"/>
      <c r="AB90" s="123"/>
      <c r="AC90" s="123"/>
      <c r="AD90" s="123"/>
      <c r="AE90" s="123"/>
      <c r="AF90" s="123"/>
      <c r="AG90" s="116"/>
      <c r="AH90" s="116"/>
      <c r="AJ90" s="123"/>
      <c r="AK90" s="123"/>
      <c r="AL90" s="123"/>
      <c r="AM90" s="123"/>
      <c r="AN90" s="123"/>
      <c r="AO90" s="123"/>
      <c r="AP90" s="123"/>
      <c r="AQ90" s="123"/>
      <c r="AR90" s="116"/>
      <c r="AS90" s="116"/>
      <c r="AV90" s="123"/>
      <c r="AW90" s="123"/>
      <c r="AX90" s="123"/>
      <c r="AY90" s="123"/>
      <c r="AZ90" s="123"/>
      <c r="BA90" s="123"/>
      <c r="BB90" s="123"/>
      <c r="BC90" s="123"/>
      <c r="BD90" s="116"/>
      <c r="BE90" s="116"/>
      <c r="BG90" s="123"/>
      <c r="BH90" s="123"/>
      <c r="BI90" s="123"/>
      <c r="BJ90" s="123"/>
      <c r="BK90" s="123"/>
      <c r="BL90" s="123"/>
      <c r="BM90" s="123"/>
      <c r="BN90" s="123"/>
      <c r="BO90" s="116"/>
      <c r="BP90" s="116"/>
    </row>
    <row r="91" spans="1:74" ht="14.25" customHeight="1">
      <c r="A91" s="116"/>
      <c r="B91" s="116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</row>
    <row r="92" spans="1:74" ht="14.25" hidden="1" customHeight="1">
      <c r="A92" s="116"/>
      <c r="B92" s="116"/>
      <c r="C92" s="124">
        <f>YEAR(I72+1)</f>
        <v>2026</v>
      </c>
      <c r="D92" s="124">
        <f>MONTH(I72+1)</f>
        <v>8</v>
      </c>
      <c r="E92" s="124">
        <f>DAY(I72+1)</f>
        <v>10</v>
      </c>
      <c r="F92" s="124"/>
      <c r="G92" s="124"/>
      <c r="H92" s="124"/>
      <c r="I92" s="124"/>
      <c r="J92" s="116"/>
      <c r="K92" s="116"/>
      <c r="L92" s="116"/>
      <c r="M92" s="116"/>
      <c r="N92" s="124">
        <f>YEAR(T72+1)</f>
        <v>2026</v>
      </c>
      <c r="O92" s="124">
        <f>MONTH(T72+1)</f>
        <v>10</v>
      </c>
      <c r="P92" s="124">
        <f>DAY(T72+1)</f>
        <v>5</v>
      </c>
      <c r="Q92" s="124"/>
      <c r="R92" s="124"/>
      <c r="S92" s="124"/>
      <c r="T92" s="124"/>
      <c r="U92" s="116"/>
      <c r="V92" s="116"/>
      <c r="Y92" s="116"/>
      <c r="Z92" s="124">
        <f>YEAR(AF72+1)</f>
        <v>2026</v>
      </c>
      <c r="AA92" s="124">
        <f>MONTH(AF72+1)</f>
        <v>11</v>
      </c>
      <c r="AB92" s="124">
        <f>DAY(AF72+1)</f>
        <v>30</v>
      </c>
      <c r="AC92" s="124"/>
      <c r="AD92" s="124"/>
      <c r="AE92" s="124"/>
      <c r="AF92" s="124"/>
      <c r="AG92" s="116"/>
      <c r="AH92" s="116"/>
      <c r="AJ92" s="116"/>
      <c r="AK92" s="124">
        <f>YEAR(AQ72+1)</f>
        <v>2027</v>
      </c>
      <c r="AL92" s="124">
        <f>MONTH(AQ72+1)</f>
        <v>1</v>
      </c>
      <c r="AM92" s="124">
        <f>DAY(AQ72+1)</f>
        <v>25</v>
      </c>
      <c r="AN92" s="124"/>
      <c r="AO92" s="124"/>
      <c r="AP92" s="124"/>
      <c r="AQ92" s="124"/>
      <c r="AR92" s="116"/>
      <c r="AS92" s="116"/>
      <c r="AV92" s="116"/>
      <c r="AW92" s="124">
        <f>YEAR(BC72+1)</f>
        <v>2027</v>
      </c>
      <c r="AX92" s="124">
        <f>MONTH(BC72+1)</f>
        <v>3</v>
      </c>
      <c r="AY92" s="124">
        <f>DAY(BC72+1)</f>
        <v>22</v>
      </c>
      <c r="AZ92" s="124"/>
      <c r="BA92" s="124"/>
      <c r="BB92" s="124"/>
      <c r="BC92" s="124"/>
      <c r="BD92" s="116"/>
      <c r="BE92" s="116"/>
      <c r="BG92" s="116"/>
      <c r="BH92" s="124">
        <f>YEAR(BN72+1)</f>
        <v>2027</v>
      </c>
      <c r="BI92" s="124">
        <f>MONTH(BN72+1)</f>
        <v>5</v>
      </c>
      <c r="BJ92" s="124">
        <f>DAY(BN72+1)</f>
        <v>17</v>
      </c>
      <c r="BK92" s="124"/>
      <c r="BL92" s="124"/>
      <c r="BM92" s="124"/>
      <c r="BN92" s="124"/>
      <c r="BO92" s="116"/>
      <c r="BP92" s="116"/>
    </row>
    <row r="93" spans="1:74" ht="14.25" hidden="1" customHeight="1">
      <c r="A93" s="116"/>
      <c r="B93" s="116"/>
      <c r="C93" s="125">
        <f>I72+1</f>
        <v>46244</v>
      </c>
      <c r="D93" s="125">
        <f t="shared" ref="D93:I93" si="51">C93+1</f>
        <v>46245</v>
      </c>
      <c r="E93" s="125">
        <f t="shared" si="51"/>
        <v>46246</v>
      </c>
      <c r="F93" s="125">
        <f t="shared" si="51"/>
        <v>46247</v>
      </c>
      <c r="G93" s="125">
        <f t="shared" si="51"/>
        <v>46248</v>
      </c>
      <c r="H93" s="125">
        <f t="shared" si="51"/>
        <v>46249</v>
      </c>
      <c r="I93" s="125">
        <f t="shared" si="51"/>
        <v>46250</v>
      </c>
      <c r="J93" s="116"/>
      <c r="K93" s="116"/>
      <c r="L93" s="116"/>
      <c r="M93" s="116"/>
      <c r="N93" s="125">
        <f>T72+1</f>
        <v>46300</v>
      </c>
      <c r="O93" s="125">
        <f t="shared" ref="O93:T93" si="52">N93+1</f>
        <v>46301</v>
      </c>
      <c r="P93" s="125">
        <f t="shared" si="52"/>
        <v>46302</v>
      </c>
      <c r="Q93" s="125">
        <f t="shared" si="52"/>
        <v>46303</v>
      </c>
      <c r="R93" s="125">
        <f t="shared" si="52"/>
        <v>46304</v>
      </c>
      <c r="S93" s="125">
        <f t="shared" si="52"/>
        <v>46305</v>
      </c>
      <c r="T93" s="125">
        <f t="shared" si="52"/>
        <v>46306</v>
      </c>
      <c r="U93" s="116"/>
      <c r="V93" s="116"/>
      <c r="Y93" s="116"/>
      <c r="Z93" s="125">
        <f>AF72+1</f>
        <v>46356</v>
      </c>
      <c r="AA93" s="125">
        <f t="shared" ref="AA93:AF93" si="53">Z93+1</f>
        <v>46357</v>
      </c>
      <c r="AB93" s="125">
        <f t="shared" si="53"/>
        <v>46358</v>
      </c>
      <c r="AC93" s="125">
        <f t="shared" si="53"/>
        <v>46359</v>
      </c>
      <c r="AD93" s="125">
        <f t="shared" si="53"/>
        <v>46360</v>
      </c>
      <c r="AE93" s="125">
        <f t="shared" si="53"/>
        <v>46361</v>
      </c>
      <c r="AF93" s="125">
        <f t="shared" si="53"/>
        <v>46362</v>
      </c>
      <c r="AG93" s="116"/>
      <c r="AH93" s="116"/>
      <c r="AJ93" s="116"/>
      <c r="AK93" s="125">
        <f>AQ72+1</f>
        <v>46412</v>
      </c>
      <c r="AL93" s="125">
        <f t="shared" ref="AL93:AQ93" si="54">AK93+1</f>
        <v>46413</v>
      </c>
      <c r="AM93" s="125">
        <f t="shared" si="54"/>
        <v>46414</v>
      </c>
      <c r="AN93" s="125">
        <f t="shared" si="54"/>
        <v>46415</v>
      </c>
      <c r="AO93" s="125">
        <f t="shared" si="54"/>
        <v>46416</v>
      </c>
      <c r="AP93" s="125">
        <f t="shared" si="54"/>
        <v>46417</v>
      </c>
      <c r="AQ93" s="125">
        <f t="shared" si="54"/>
        <v>46418</v>
      </c>
      <c r="AR93" s="116"/>
      <c r="AS93" s="116"/>
      <c r="AV93" s="116"/>
      <c r="AW93" s="125">
        <f>BC72+1</f>
        <v>46468</v>
      </c>
      <c r="AX93" s="125">
        <f t="shared" ref="AX93:BC93" si="55">AW93+1</f>
        <v>46469</v>
      </c>
      <c r="AY93" s="125">
        <f t="shared" si="55"/>
        <v>46470</v>
      </c>
      <c r="AZ93" s="125">
        <f t="shared" si="55"/>
        <v>46471</v>
      </c>
      <c r="BA93" s="125">
        <f t="shared" si="55"/>
        <v>46472</v>
      </c>
      <c r="BB93" s="125">
        <f t="shared" si="55"/>
        <v>46473</v>
      </c>
      <c r="BC93" s="125">
        <f t="shared" si="55"/>
        <v>46474</v>
      </c>
      <c r="BD93" s="116"/>
      <c r="BE93" s="116"/>
      <c r="BG93" s="116"/>
      <c r="BH93" s="125">
        <f>BN72+1</f>
        <v>46524</v>
      </c>
      <c r="BI93" s="125">
        <f t="shared" ref="BI93:BN93" si="56">BH93+1</f>
        <v>46525</v>
      </c>
      <c r="BJ93" s="125">
        <f t="shared" si="56"/>
        <v>46526</v>
      </c>
      <c r="BK93" s="125">
        <f t="shared" si="56"/>
        <v>46527</v>
      </c>
      <c r="BL93" s="125">
        <f t="shared" si="56"/>
        <v>46528</v>
      </c>
      <c r="BM93" s="125">
        <f t="shared" si="56"/>
        <v>46529</v>
      </c>
      <c r="BN93" s="125">
        <f t="shared" si="56"/>
        <v>46530</v>
      </c>
      <c r="BO93" s="116"/>
      <c r="BP93" s="116"/>
    </row>
    <row r="94" spans="1:74" ht="14.25" customHeight="1">
      <c r="A94" s="116"/>
      <c r="B94" s="119" t="s">
        <v>1</v>
      </c>
      <c r="C94" s="126">
        <f>DATE($C92,$D92,1)</f>
        <v>46235</v>
      </c>
      <c r="D94" s="136"/>
      <c r="E94" s="136"/>
      <c r="F94" s="136"/>
      <c r="G94" s="136"/>
      <c r="H94" s="136"/>
      <c r="I94" s="136"/>
      <c r="J94" s="136"/>
      <c r="K94" s="155"/>
      <c r="L94" s="116"/>
      <c r="M94" s="119" t="s">
        <v>1</v>
      </c>
      <c r="N94" s="126">
        <f>DATE($N92,$O92,1)</f>
        <v>46296</v>
      </c>
      <c r="O94" s="136"/>
      <c r="P94" s="136"/>
      <c r="Q94" s="136"/>
      <c r="R94" s="136"/>
      <c r="S94" s="136"/>
      <c r="T94" s="136"/>
      <c r="U94" s="136"/>
      <c r="V94" s="155"/>
      <c r="Y94" s="119" t="s">
        <v>1</v>
      </c>
      <c r="Z94" s="126">
        <f>DATE($N92,$O92,1)</f>
        <v>46296</v>
      </c>
      <c r="AA94" s="136"/>
      <c r="AB94" s="136"/>
      <c r="AC94" s="136"/>
      <c r="AD94" s="136"/>
      <c r="AE94" s="136"/>
      <c r="AF94" s="136"/>
      <c r="AG94" s="136"/>
      <c r="AH94" s="155"/>
      <c r="AJ94" s="119" t="s">
        <v>1</v>
      </c>
      <c r="AK94" s="126">
        <f>DATE($AK92,$AL92,1)</f>
        <v>46388</v>
      </c>
      <c r="AL94" s="136"/>
      <c r="AM94" s="136"/>
      <c r="AN94" s="136"/>
      <c r="AO94" s="136"/>
      <c r="AP94" s="136"/>
      <c r="AQ94" s="136"/>
      <c r="AR94" s="136"/>
      <c r="AS94" s="155"/>
      <c r="AV94" s="119" t="s">
        <v>1</v>
      </c>
      <c r="AW94" s="126">
        <f>DATE($AW92,$AX92,1)</f>
        <v>46447</v>
      </c>
      <c r="AX94" s="136"/>
      <c r="AY94" s="136"/>
      <c r="AZ94" s="136"/>
      <c r="BA94" s="136"/>
      <c r="BB94" s="136"/>
      <c r="BC94" s="136"/>
      <c r="BD94" s="136"/>
      <c r="BE94" s="155"/>
      <c r="BG94" s="119" t="s">
        <v>1</v>
      </c>
      <c r="BH94" s="126">
        <f>DATE($BH92,$BI92,1)</f>
        <v>46508</v>
      </c>
      <c r="BI94" s="136"/>
      <c r="BJ94" s="136"/>
      <c r="BK94" s="136"/>
      <c r="BL94" s="136"/>
      <c r="BM94" s="136"/>
      <c r="BN94" s="136"/>
      <c r="BO94" s="136"/>
      <c r="BP94" s="155"/>
    </row>
    <row r="95" spans="1:74" ht="14.25" customHeight="1">
      <c r="A95" s="116"/>
      <c r="B95" s="120" t="s">
        <v>49</v>
      </c>
      <c r="C95" s="127">
        <f>IF(I72&lt;$G$5,I74+1,"")</f>
        <v>46244</v>
      </c>
      <c r="D95" s="137">
        <f t="shared" ref="D95:I95" si="57">IF(C93&lt;$G$5,C95+1,"")</f>
        <v>46245</v>
      </c>
      <c r="E95" s="137">
        <f t="shared" si="57"/>
        <v>46246</v>
      </c>
      <c r="F95" s="137">
        <f t="shared" si="57"/>
        <v>46247</v>
      </c>
      <c r="G95" s="137">
        <f t="shared" si="57"/>
        <v>46248</v>
      </c>
      <c r="H95" s="137">
        <f t="shared" si="57"/>
        <v>46249</v>
      </c>
      <c r="I95" s="137">
        <f t="shared" si="57"/>
        <v>46250</v>
      </c>
      <c r="J95" s="150" t="s">
        <v>25</v>
      </c>
      <c r="K95" s="156">
        <f>COUNTIFS(C96:I96,"土",C97:I97,"")+COUNTIFS(C96:I96,"日",C97:I97,"")</f>
        <v>2</v>
      </c>
      <c r="L95" s="116"/>
      <c r="M95" s="120" t="s">
        <v>49</v>
      </c>
      <c r="N95" s="127">
        <f>IF(T72&lt;$G$5,T74+1,"")</f>
        <v>46300</v>
      </c>
      <c r="O95" s="137">
        <f t="shared" ref="O95:T95" si="58">IF(N93&lt;$G$5,N95+1,"")</f>
        <v>46301</v>
      </c>
      <c r="P95" s="137">
        <f t="shared" si="58"/>
        <v>46302</v>
      </c>
      <c r="Q95" s="137">
        <f t="shared" si="58"/>
        <v>46303</v>
      </c>
      <c r="R95" s="137">
        <f t="shared" si="58"/>
        <v>46304</v>
      </c>
      <c r="S95" s="137">
        <f t="shared" si="58"/>
        <v>46305</v>
      </c>
      <c r="T95" s="137">
        <f t="shared" si="58"/>
        <v>46306</v>
      </c>
      <c r="U95" s="150" t="s">
        <v>25</v>
      </c>
      <c r="V95" s="156">
        <f>COUNTIFS(N96:T96,"土",N97:T97,"")+COUNTIFS(N96:T96,"日",N97:T97,"")</f>
        <v>2</v>
      </c>
      <c r="Y95" s="120" t="s">
        <v>49</v>
      </c>
      <c r="Z95" s="127">
        <f>IF(AF72&lt;$G$5,AF74+1,"")</f>
        <v>46356</v>
      </c>
      <c r="AA95" s="137">
        <f t="shared" ref="AA95:AF95" si="59">IF(Z93&lt;$G$5,Z95+1,"")</f>
        <v>46357</v>
      </c>
      <c r="AB95" s="137">
        <f t="shared" si="59"/>
        <v>46358</v>
      </c>
      <c r="AC95" s="137">
        <f t="shared" si="59"/>
        <v>46359</v>
      </c>
      <c r="AD95" s="137">
        <f t="shared" si="59"/>
        <v>46360</v>
      </c>
      <c r="AE95" s="137">
        <f t="shared" si="59"/>
        <v>46361</v>
      </c>
      <c r="AF95" s="137">
        <f t="shared" si="59"/>
        <v>46362</v>
      </c>
      <c r="AG95" s="150" t="s">
        <v>25</v>
      </c>
      <c r="AH95" s="156">
        <f>COUNTIFS(Z96:AF96,"土",Z97:AF97,"")+COUNTIFS(Z96:AF96,"日",Z97:AF97,"")</f>
        <v>2</v>
      </c>
      <c r="AJ95" s="120" t="s">
        <v>49</v>
      </c>
      <c r="AK95" s="127" t="str">
        <f>IF(AQ72&lt;$G$5,AQ74+1,"")</f>
        <v/>
      </c>
      <c r="AL95" s="137" t="str">
        <f t="shared" ref="AL95:AQ95" si="60">IF(AK93&lt;$G$5,AK95+1,"")</f>
        <v/>
      </c>
      <c r="AM95" s="137" t="str">
        <f t="shared" si="60"/>
        <v/>
      </c>
      <c r="AN95" s="137" t="str">
        <f t="shared" si="60"/>
        <v/>
      </c>
      <c r="AO95" s="137" t="str">
        <f t="shared" si="60"/>
        <v/>
      </c>
      <c r="AP95" s="137" t="str">
        <f t="shared" si="60"/>
        <v/>
      </c>
      <c r="AQ95" s="137" t="str">
        <f t="shared" si="60"/>
        <v/>
      </c>
      <c r="AR95" s="150" t="s">
        <v>25</v>
      </c>
      <c r="AS95" s="156">
        <f>COUNTIFS(AK96:AQ96,"土",AK97:AQ97,"")+COUNTIFS(AK96:AQ96,"日",AK97:AQ97,"")</f>
        <v>0</v>
      </c>
      <c r="AV95" s="120" t="s">
        <v>49</v>
      </c>
      <c r="AW95" s="127" t="str">
        <f>IF(BC72&lt;$G$5,BC74+1,"")</f>
        <v/>
      </c>
      <c r="AX95" s="137" t="str">
        <f t="shared" ref="AX95:BC95" si="61">IF(AW93&lt;$G$5,AW95+1,"")</f>
        <v/>
      </c>
      <c r="AY95" s="137" t="str">
        <f t="shared" si="61"/>
        <v/>
      </c>
      <c r="AZ95" s="137" t="str">
        <f t="shared" si="61"/>
        <v/>
      </c>
      <c r="BA95" s="137" t="str">
        <f t="shared" si="61"/>
        <v/>
      </c>
      <c r="BB95" s="137" t="str">
        <f t="shared" si="61"/>
        <v/>
      </c>
      <c r="BC95" s="137" t="str">
        <f t="shared" si="61"/>
        <v/>
      </c>
      <c r="BD95" s="150" t="s">
        <v>25</v>
      </c>
      <c r="BE95" s="156">
        <f>COUNTIFS(AW96:BC96,"土",AW97:BC97,"")+COUNTIFS(AW96:BC96,"日",AW97:BC97,"")</f>
        <v>0</v>
      </c>
      <c r="BG95" s="120" t="s">
        <v>49</v>
      </c>
      <c r="BH95" s="127" t="str">
        <f>IF(BN72&lt;$G$5,BN74+1,"")</f>
        <v/>
      </c>
      <c r="BI95" s="137" t="str">
        <f t="shared" ref="BI95:BN95" si="62">IF(BH93&lt;$G$5,BH95+1,"")</f>
        <v/>
      </c>
      <c r="BJ95" s="137" t="str">
        <f t="shared" si="62"/>
        <v/>
      </c>
      <c r="BK95" s="137" t="str">
        <f t="shared" si="62"/>
        <v/>
      </c>
      <c r="BL95" s="137" t="str">
        <f t="shared" si="62"/>
        <v/>
      </c>
      <c r="BM95" s="137" t="str">
        <f t="shared" si="62"/>
        <v/>
      </c>
      <c r="BN95" s="137" t="str">
        <f t="shared" si="62"/>
        <v/>
      </c>
      <c r="BO95" s="150" t="s">
        <v>25</v>
      </c>
      <c r="BP95" s="156">
        <f>COUNTIFS(BH96:BN96,"土",BH97:BN97,"")+COUNTIFS(BH96:BN96,"日",BH97:BN97,"")</f>
        <v>0</v>
      </c>
    </row>
    <row r="96" spans="1:74" ht="14.25" customHeight="1">
      <c r="A96" s="116"/>
      <c r="B96" s="120" t="s">
        <v>26</v>
      </c>
      <c r="C96" s="128" t="str">
        <f>IF(C95="","","月")</f>
        <v>月</v>
      </c>
      <c r="D96" s="128" t="str">
        <f>IF(D95="","","火")</f>
        <v>火</v>
      </c>
      <c r="E96" s="128" t="str">
        <f>IF(E95="","","水")</f>
        <v>水</v>
      </c>
      <c r="F96" s="128" t="str">
        <f>IF(F95="","","木")</f>
        <v>木</v>
      </c>
      <c r="G96" s="128" t="str">
        <f>IF(G95="","","金")</f>
        <v>金</v>
      </c>
      <c r="H96" s="128" t="str">
        <f>IF(H95="","","土")</f>
        <v>土</v>
      </c>
      <c r="I96" s="128" t="str">
        <f>IF(I95="","","日")</f>
        <v>日</v>
      </c>
      <c r="J96" s="151" t="s">
        <v>50</v>
      </c>
      <c r="K96" s="157">
        <f>COUNTIF(C97:I97,"夏休")+COUNTIF(C97:I97,"冬休")+COUNTIF(C97:I97,"中止")+COUNTIF(C97:I97,"制作中")</f>
        <v>2</v>
      </c>
      <c r="L96" s="116"/>
      <c r="M96" s="120" t="s">
        <v>26</v>
      </c>
      <c r="N96" s="128" t="str">
        <f>IF(N95="","","月")</f>
        <v>月</v>
      </c>
      <c r="O96" s="128" t="str">
        <f>IF(O95="","","火")</f>
        <v>火</v>
      </c>
      <c r="P96" s="128" t="str">
        <f>IF(P95="","","水")</f>
        <v>水</v>
      </c>
      <c r="Q96" s="128" t="str">
        <f>IF(Q95="","","木")</f>
        <v>木</v>
      </c>
      <c r="R96" s="128" t="str">
        <f>IF(R95="","","金")</f>
        <v>金</v>
      </c>
      <c r="S96" s="128" t="str">
        <f>IF(S95="","","土")</f>
        <v>土</v>
      </c>
      <c r="T96" s="128" t="str">
        <f>IF(T95="","","日")</f>
        <v>日</v>
      </c>
      <c r="U96" s="151" t="s">
        <v>50</v>
      </c>
      <c r="V96" s="157">
        <f>COUNTIF(N97:T97,"夏休")+COUNTIF(N97:T97,"冬休")+COUNTIF(N97:T97,"中止")+COUNTIF(N97:T97,"制作中")</f>
        <v>0</v>
      </c>
      <c r="Y96" s="120" t="s">
        <v>26</v>
      </c>
      <c r="Z96" s="128" t="str">
        <f>IF(Z95="","","月")</f>
        <v>月</v>
      </c>
      <c r="AA96" s="128" t="str">
        <f>IF(AA95="","","火")</f>
        <v>火</v>
      </c>
      <c r="AB96" s="128" t="str">
        <f>IF(AB95="","","水")</f>
        <v>水</v>
      </c>
      <c r="AC96" s="128" t="str">
        <f>IF(AC95="","","木")</f>
        <v>木</v>
      </c>
      <c r="AD96" s="128" t="str">
        <f>IF(AD95="","","金")</f>
        <v>金</v>
      </c>
      <c r="AE96" s="128" t="str">
        <f>IF(AE95="","","土")</f>
        <v>土</v>
      </c>
      <c r="AF96" s="128" t="str">
        <f>IF(AF95="","","日")</f>
        <v>日</v>
      </c>
      <c r="AG96" s="151" t="s">
        <v>50</v>
      </c>
      <c r="AH96" s="157">
        <f>COUNTIF(Z97:AF97,"夏休")+COUNTIF(Z97:AF97,"冬休")+COUNTIF(Z97:AF97,"中止")+COUNTIF(Z97:AF97,"制作中")</f>
        <v>0</v>
      </c>
      <c r="AJ96" s="120" t="s">
        <v>26</v>
      </c>
      <c r="AK96" s="128" t="str">
        <f>IF(AK95="","","月")</f>
        <v/>
      </c>
      <c r="AL96" s="128" t="str">
        <f>IF(AL95="","","火")</f>
        <v/>
      </c>
      <c r="AM96" s="128" t="str">
        <f>IF(AM95="","","水")</f>
        <v/>
      </c>
      <c r="AN96" s="128" t="str">
        <f>IF(AN95="","","木")</f>
        <v/>
      </c>
      <c r="AO96" s="128" t="str">
        <f>IF(AO95="","","金")</f>
        <v/>
      </c>
      <c r="AP96" s="128" t="str">
        <f>IF(AP95="","","土")</f>
        <v/>
      </c>
      <c r="AQ96" s="128" t="str">
        <f>IF(AQ95="","","日")</f>
        <v/>
      </c>
      <c r="AR96" s="151" t="s">
        <v>50</v>
      </c>
      <c r="AS96" s="157">
        <f>COUNTIF(AK97:AQ97,"夏休")+COUNTIF(AK97:AQ97,"冬休")+COUNTIF(AK97:AQ97,"中止")+COUNTIF(AK97:AQ97,"制作中")</f>
        <v>0</v>
      </c>
      <c r="AV96" s="120" t="s">
        <v>26</v>
      </c>
      <c r="AW96" s="128" t="str">
        <f>IF(AW95="","","月")</f>
        <v/>
      </c>
      <c r="AX96" s="128" t="str">
        <f>IF(AX95="","","火")</f>
        <v/>
      </c>
      <c r="AY96" s="128" t="str">
        <f>IF(AY95="","","水")</f>
        <v/>
      </c>
      <c r="AZ96" s="128" t="str">
        <f>IF(AZ95="","","木")</f>
        <v/>
      </c>
      <c r="BA96" s="128" t="str">
        <f>IF(BA95="","","金")</f>
        <v/>
      </c>
      <c r="BB96" s="128" t="str">
        <f>IF(BB95="","","土")</f>
        <v/>
      </c>
      <c r="BC96" s="128" t="str">
        <f>IF(BC95="","","日")</f>
        <v/>
      </c>
      <c r="BD96" s="151" t="s">
        <v>50</v>
      </c>
      <c r="BE96" s="157">
        <f>COUNTIF(AW97:BC97,"夏休")+COUNTIF(AW97:BC97,"冬休")+COUNTIF(AW97:BC97,"中止")+COUNTIF(AW97:BC97,"制作中")</f>
        <v>0</v>
      </c>
      <c r="BG96" s="120" t="s">
        <v>26</v>
      </c>
      <c r="BH96" s="128" t="str">
        <f>IF(BH95="","","月")</f>
        <v/>
      </c>
      <c r="BI96" s="128" t="str">
        <f>IF(BI95="","","火")</f>
        <v/>
      </c>
      <c r="BJ96" s="128" t="str">
        <f>IF(BJ95="","","水")</f>
        <v/>
      </c>
      <c r="BK96" s="128" t="str">
        <f>IF(BK95="","","木")</f>
        <v/>
      </c>
      <c r="BL96" s="128" t="str">
        <f>IF(BL95="","","金")</f>
        <v/>
      </c>
      <c r="BM96" s="128" t="str">
        <f>IF(BM95="","","土")</f>
        <v/>
      </c>
      <c r="BN96" s="128" t="str">
        <f>IF(BN95="","","日")</f>
        <v/>
      </c>
      <c r="BO96" s="151" t="s">
        <v>50</v>
      </c>
      <c r="BP96" s="157">
        <f>COUNTIF(BH97:BN97,"夏休")+COUNTIF(BH97:BN97,"冬休")+COUNTIF(BH97:BN97,"中止")+COUNTIF(BH97:BN97,"制作中")</f>
        <v>0</v>
      </c>
    </row>
    <row r="97" spans="1:74" ht="14.25" customHeight="1">
      <c r="A97" s="116"/>
      <c r="B97" s="120" t="s">
        <v>50</v>
      </c>
      <c r="C97" s="129"/>
      <c r="D97" s="138"/>
      <c r="E97" s="138"/>
      <c r="F97" s="138" t="s">
        <v>36</v>
      </c>
      <c r="G97" s="138" t="s">
        <v>36</v>
      </c>
      <c r="H97" s="138"/>
      <c r="I97" s="146"/>
      <c r="J97" s="151" t="s">
        <v>4</v>
      </c>
      <c r="K97" s="157">
        <f>COUNT(C95:I95)-K96</f>
        <v>5</v>
      </c>
      <c r="L97" s="116"/>
      <c r="M97" s="120" t="s">
        <v>50</v>
      </c>
      <c r="N97" s="129"/>
      <c r="O97" s="138"/>
      <c r="P97" s="138"/>
      <c r="Q97" s="138"/>
      <c r="R97" s="138"/>
      <c r="S97" s="138"/>
      <c r="T97" s="146"/>
      <c r="U97" s="151" t="s">
        <v>4</v>
      </c>
      <c r="V97" s="157">
        <f>COUNT(N95:T95)-V96</f>
        <v>7</v>
      </c>
      <c r="Y97" s="120" t="s">
        <v>50</v>
      </c>
      <c r="Z97" s="129"/>
      <c r="AA97" s="138"/>
      <c r="AB97" s="138"/>
      <c r="AC97" s="138"/>
      <c r="AD97" s="138"/>
      <c r="AE97" s="138"/>
      <c r="AF97" s="146"/>
      <c r="AG97" s="151" t="s">
        <v>4</v>
      </c>
      <c r="AH97" s="157">
        <f>COUNT(Z95:AF95)-AH96</f>
        <v>7</v>
      </c>
      <c r="AJ97" s="120" t="s">
        <v>50</v>
      </c>
      <c r="AK97" s="129"/>
      <c r="AL97" s="138"/>
      <c r="AM97" s="138"/>
      <c r="AN97" s="138"/>
      <c r="AO97" s="138"/>
      <c r="AP97" s="138"/>
      <c r="AQ97" s="146"/>
      <c r="AR97" s="151" t="s">
        <v>4</v>
      </c>
      <c r="AS97" s="157">
        <f>COUNT(AK95:AQ95)-AS96</f>
        <v>0</v>
      </c>
      <c r="AV97" s="120" t="s">
        <v>50</v>
      </c>
      <c r="AW97" s="129"/>
      <c r="AX97" s="138"/>
      <c r="AY97" s="138"/>
      <c r="AZ97" s="138"/>
      <c r="BA97" s="138"/>
      <c r="BB97" s="138"/>
      <c r="BC97" s="146"/>
      <c r="BD97" s="151" t="s">
        <v>4</v>
      </c>
      <c r="BE97" s="158">
        <f>COUNT(AW95:BC95)-BE96</f>
        <v>0</v>
      </c>
      <c r="BG97" s="120" t="s">
        <v>50</v>
      </c>
      <c r="BH97" s="129"/>
      <c r="BI97" s="138"/>
      <c r="BJ97" s="138"/>
      <c r="BK97" s="138"/>
      <c r="BL97" s="138"/>
      <c r="BM97" s="138"/>
      <c r="BN97" s="146"/>
      <c r="BO97" s="151" t="s">
        <v>4</v>
      </c>
      <c r="BP97" s="157">
        <f>COUNT(BH95:BN95)-BP96</f>
        <v>0</v>
      </c>
    </row>
    <row r="98" spans="1:74" ht="14.25" customHeight="1">
      <c r="A98" s="116"/>
      <c r="B98" s="120"/>
      <c r="C98" s="130"/>
      <c r="D98" s="139"/>
      <c r="E98" s="139"/>
      <c r="F98" s="139"/>
      <c r="G98" s="139"/>
      <c r="H98" s="139"/>
      <c r="I98" s="147"/>
      <c r="J98" s="151" t="s">
        <v>29</v>
      </c>
      <c r="K98" s="157">
        <f>COUNTIF(C99:I100,"休")</f>
        <v>2</v>
      </c>
      <c r="L98" s="116"/>
      <c r="M98" s="120"/>
      <c r="N98" s="130"/>
      <c r="O98" s="139"/>
      <c r="P98" s="139"/>
      <c r="Q98" s="139"/>
      <c r="R98" s="139"/>
      <c r="S98" s="139"/>
      <c r="T98" s="147"/>
      <c r="U98" s="151" t="s">
        <v>29</v>
      </c>
      <c r="V98" s="157">
        <f>COUNTIF(N99:T100,"休")</f>
        <v>2</v>
      </c>
      <c r="Y98" s="120"/>
      <c r="Z98" s="130"/>
      <c r="AA98" s="139"/>
      <c r="AB98" s="139"/>
      <c r="AC98" s="139"/>
      <c r="AD98" s="139"/>
      <c r="AE98" s="139"/>
      <c r="AF98" s="147"/>
      <c r="AG98" s="151" t="s">
        <v>29</v>
      </c>
      <c r="AH98" s="157">
        <f>COUNTIF(Z99:AF100,"休")</f>
        <v>2</v>
      </c>
      <c r="AJ98" s="120"/>
      <c r="AK98" s="130"/>
      <c r="AL98" s="139"/>
      <c r="AM98" s="139"/>
      <c r="AN98" s="139"/>
      <c r="AO98" s="139"/>
      <c r="AP98" s="139"/>
      <c r="AQ98" s="147"/>
      <c r="AR98" s="151" t="s">
        <v>29</v>
      </c>
      <c r="AS98" s="157">
        <f>COUNTIF(AK99:AQ100,"休")</f>
        <v>0</v>
      </c>
      <c r="AV98" s="120"/>
      <c r="AW98" s="130"/>
      <c r="AX98" s="139"/>
      <c r="AY98" s="139"/>
      <c r="AZ98" s="139"/>
      <c r="BA98" s="139"/>
      <c r="BB98" s="139"/>
      <c r="BC98" s="147"/>
      <c r="BD98" s="151" t="s">
        <v>29</v>
      </c>
      <c r="BE98" s="157">
        <f>COUNTIF(AW99:BC100,"休")</f>
        <v>0</v>
      </c>
      <c r="BG98" s="120"/>
      <c r="BH98" s="130"/>
      <c r="BI98" s="139"/>
      <c r="BJ98" s="139"/>
      <c r="BK98" s="139"/>
      <c r="BL98" s="139"/>
      <c r="BM98" s="139"/>
      <c r="BN98" s="147"/>
      <c r="BO98" s="151" t="s">
        <v>29</v>
      </c>
      <c r="BP98" s="157">
        <f>COUNTIF(BH99:BN100,"休")</f>
        <v>0</v>
      </c>
    </row>
    <row r="99" spans="1:74" ht="14.25" customHeight="1">
      <c r="A99" s="116"/>
      <c r="B99" s="120" t="s">
        <v>2</v>
      </c>
      <c r="C99" s="131"/>
      <c r="D99" s="140"/>
      <c r="E99" s="140"/>
      <c r="F99" s="140"/>
      <c r="G99" s="140"/>
      <c r="H99" s="140" t="s">
        <v>57</v>
      </c>
      <c r="I99" s="148" t="s">
        <v>57</v>
      </c>
      <c r="J99" s="151" t="s">
        <v>30</v>
      </c>
      <c r="K99" s="160">
        <f>K98/K97</f>
        <v>0.4</v>
      </c>
      <c r="L99" s="116"/>
      <c r="M99" s="120" t="s">
        <v>2</v>
      </c>
      <c r="N99" s="131"/>
      <c r="O99" s="140"/>
      <c r="P99" s="140"/>
      <c r="Q99" s="140"/>
      <c r="R99" s="140"/>
      <c r="S99" s="140" t="s">
        <v>57</v>
      </c>
      <c r="T99" s="148" t="s">
        <v>57</v>
      </c>
      <c r="U99" s="151" t="s">
        <v>30</v>
      </c>
      <c r="V99" s="160">
        <f>V98/V97</f>
        <v>0.2857142857142857</v>
      </c>
      <c r="Y99" s="120" t="s">
        <v>2</v>
      </c>
      <c r="Z99" s="131"/>
      <c r="AA99" s="140"/>
      <c r="AB99" s="140"/>
      <c r="AC99" s="140"/>
      <c r="AD99" s="140"/>
      <c r="AE99" s="140" t="s">
        <v>57</v>
      </c>
      <c r="AF99" s="148" t="s">
        <v>57</v>
      </c>
      <c r="AG99" s="151" t="s">
        <v>30</v>
      </c>
      <c r="AH99" s="160">
        <f>AH98/AH97</f>
        <v>0.2857142857142857</v>
      </c>
      <c r="AJ99" s="120" t="s">
        <v>2</v>
      </c>
      <c r="AK99" s="131"/>
      <c r="AL99" s="140"/>
      <c r="AM99" s="140"/>
      <c r="AN99" s="140"/>
      <c r="AO99" s="140"/>
      <c r="AP99" s="140"/>
      <c r="AQ99" s="148"/>
      <c r="AR99" s="151" t="s">
        <v>30</v>
      </c>
      <c r="AS99" s="160" t="e">
        <f>AS98/AS97</f>
        <v>#DIV/0!</v>
      </c>
      <c r="AV99" s="120" t="s">
        <v>2</v>
      </c>
      <c r="AW99" s="131"/>
      <c r="AX99" s="140"/>
      <c r="AY99" s="140"/>
      <c r="AZ99" s="140"/>
      <c r="BA99" s="140"/>
      <c r="BB99" s="140"/>
      <c r="BC99" s="148"/>
      <c r="BD99" s="151" t="s">
        <v>30</v>
      </c>
      <c r="BE99" s="160" t="e">
        <f>BE98/BE97</f>
        <v>#DIV/0!</v>
      </c>
      <c r="BG99" s="120" t="s">
        <v>2</v>
      </c>
      <c r="BH99" s="131"/>
      <c r="BI99" s="140"/>
      <c r="BJ99" s="140"/>
      <c r="BK99" s="140"/>
      <c r="BL99" s="140"/>
      <c r="BM99" s="140"/>
      <c r="BN99" s="148"/>
      <c r="BO99" s="151" t="s">
        <v>30</v>
      </c>
      <c r="BP99" s="160" t="e">
        <f>BP98/BP97</f>
        <v>#DIV/0!</v>
      </c>
    </row>
    <row r="100" spans="1:74" ht="14.25" customHeight="1">
      <c r="A100" s="116"/>
      <c r="B100" s="120"/>
      <c r="C100" s="131"/>
      <c r="D100" s="140"/>
      <c r="E100" s="140"/>
      <c r="F100" s="140"/>
      <c r="G100" s="140"/>
      <c r="H100" s="140"/>
      <c r="I100" s="148"/>
      <c r="J100" s="151" t="s">
        <v>7</v>
      </c>
      <c r="K100" s="157">
        <f>COUNTA(C101:I101)</f>
        <v>2</v>
      </c>
      <c r="L100" s="116"/>
      <c r="M100" s="120"/>
      <c r="N100" s="131"/>
      <c r="O100" s="140"/>
      <c r="P100" s="140"/>
      <c r="Q100" s="140"/>
      <c r="R100" s="140"/>
      <c r="S100" s="140"/>
      <c r="T100" s="148"/>
      <c r="U100" s="151" t="s">
        <v>7</v>
      </c>
      <c r="V100" s="157">
        <f>COUNTA(N101:T101)</f>
        <v>2</v>
      </c>
      <c r="Y100" s="120"/>
      <c r="Z100" s="131"/>
      <c r="AA100" s="140"/>
      <c r="AB100" s="140"/>
      <c r="AC100" s="140"/>
      <c r="AD100" s="140"/>
      <c r="AE100" s="140"/>
      <c r="AF100" s="148"/>
      <c r="AG100" s="151" t="s">
        <v>7</v>
      </c>
      <c r="AH100" s="157">
        <f>COUNTA(Z101:AF101)</f>
        <v>2</v>
      </c>
      <c r="AJ100" s="120"/>
      <c r="AK100" s="131"/>
      <c r="AL100" s="140"/>
      <c r="AM100" s="140"/>
      <c r="AN100" s="140"/>
      <c r="AO100" s="140"/>
      <c r="AP100" s="140"/>
      <c r="AQ100" s="148"/>
      <c r="AR100" s="151" t="s">
        <v>7</v>
      </c>
      <c r="AS100" s="157">
        <f>COUNTA(AK101:AQ101)</f>
        <v>0</v>
      </c>
      <c r="AV100" s="120"/>
      <c r="AW100" s="131"/>
      <c r="AX100" s="140"/>
      <c r="AY100" s="140"/>
      <c r="AZ100" s="140"/>
      <c r="BA100" s="140"/>
      <c r="BB100" s="140"/>
      <c r="BC100" s="148"/>
      <c r="BD100" s="151" t="s">
        <v>7</v>
      </c>
      <c r="BE100" s="157">
        <f>COUNTA(AW101:BC101)</f>
        <v>0</v>
      </c>
      <c r="BG100" s="120"/>
      <c r="BH100" s="131"/>
      <c r="BI100" s="140"/>
      <c r="BJ100" s="140"/>
      <c r="BK100" s="140"/>
      <c r="BL100" s="140"/>
      <c r="BM100" s="140"/>
      <c r="BN100" s="148"/>
      <c r="BO100" s="151" t="s">
        <v>7</v>
      </c>
      <c r="BP100" s="157">
        <f>COUNTA(BH101:BN101)</f>
        <v>0</v>
      </c>
    </row>
    <row r="101" spans="1:74" ht="14.25" customHeight="1">
      <c r="A101" s="116"/>
      <c r="B101" s="120" t="s">
        <v>17</v>
      </c>
      <c r="C101" s="131"/>
      <c r="D101" s="140"/>
      <c r="E101" s="140"/>
      <c r="F101" s="140"/>
      <c r="G101" s="140"/>
      <c r="H101" s="140" t="s">
        <v>57</v>
      </c>
      <c r="I101" s="148" t="s">
        <v>57</v>
      </c>
      <c r="J101" s="151" t="s">
        <v>31</v>
      </c>
      <c r="K101" s="160">
        <f>K100/K97</f>
        <v>0.4</v>
      </c>
      <c r="L101" s="116"/>
      <c r="M101" s="120" t="s">
        <v>17</v>
      </c>
      <c r="N101" s="131"/>
      <c r="O101" s="140"/>
      <c r="P101" s="140"/>
      <c r="Q101" s="140"/>
      <c r="R101" s="140"/>
      <c r="S101" s="140" t="s">
        <v>57</v>
      </c>
      <c r="T101" s="148" t="s">
        <v>57</v>
      </c>
      <c r="U101" s="151" t="s">
        <v>31</v>
      </c>
      <c r="V101" s="160">
        <f>V100/V97</f>
        <v>0.2857142857142857</v>
      </c>
      <c r="Y101" s="120" t="s">
        <v>17</v>
      </c>
      <c r="Z101" s="131"/>
      <c r="AA101" s="140"/>
      <c r="AB101" s="140"/>
      <c r="AC101" s="140"/>
      <c r="AD101" s="140"/>
      <c r="AE101" s="140" t="s">
        <v>57</v>
      </c>
      <c r="AF101" s="148" t="s">
        <v>57</v>
      </c>
      <c r="AG101" s="151" t="s">
        <v>31</v>
      </c>
      <c r="AH101" s="160">
        <f>AH100/AH97</f>
        <v>0.2857142857142857</v>
      </c>
      <c r="AJ101" s="120" t="s">
        <v>17</v>
      </c>
      <c r="AK101" s="131"/>
      <c r="AL101" s="140"/>
      <c r="AM101" s="140"/>
      <c r="AN101" s="140"/>
      <c r="AO101" s="140"/>
      <c r="AP101" s="140"/>
      <c r="AQ101" s="148"/>
      <c r="AR101" s="151" t="s">
        <v>31</v>
      </c>
      <c r="AS101" s="160" t="e">
        <f>AS100/AS97</f>
        <v>#DIV/0!</v>
      </c>
      <c r="AV101" s="120" t="s">
        <v>17</v>
      </c>
      <c r="AW101" s="131"/>
      <c r="AX101" s="140"/>
      <c r="AY101" s="140"/>
      <c r="AZ101" s="140"/>
      <c r="BA101" s="140"/>
      <c r="BB101" s="140"/>
      <c r="BC101" s="148"/>
      <c r="BD101" s="151" t="s">
        <v>31</v>
      </c>
      <c r="BE101" s="160" t="e">
        <f>BE100/BE97</f>
        <v>#DIV/0!</v>
      </c>
      <c r="BG101" s="120" t="s">
        <v>17</v>
      </c>
      <c r="BH101" s="131"/>
      <c r="BI101" s="140"/>
      <c r="BJ101" s="140"/>
      <c r="BK101" s="140"/>
      <c r="BL101" s="140"/>
      <c r="BM101" s="140"/>
      <c r="BN101" s="148"/>
      <c r="BO101" s="151" t="s">
        <v>31</v>
      </c>
      <c r="BP101" s="160" t="e">
        <f>BP100/BP97</f>
        <v>#DIV/0!</v>
      </c>
    </row>
    <row r="102" spans="1:74" ht="14.25" customHeight="1">
      <c r="A102" s="116"/>
      <c r="B102" s="121"/>
      <c r="C102" s="132"/>
      <c r="D102" s="141"/>
      <c r="E102" s="141"/>
      <c r="F102" s="141"/>
      <c r="G102" s="141"/>
      <c r="H102" s="141"/>
      <c r="I102" s="149"/>
      <c r="J102" s="152" t="s">
        <v>10</v>
      </c>
      <c r="K102" s="149" t="str">
        <f>IF(1&gt;K95,"対象外",IF(K100&gt;=K95,"OK","NG"))</f>
        <v>OK</v>
      </c>
      <c r="L102" s="116"/>
      <c r="M102" s="121"/>
      <c r="N102" s="132"/>
      <c r="O102" s="141"/>
      <c r="P102" s="141"/>
      <c r="Q102" s="141"/>
      <c r="R102" s="141"/>
      <c r="S102" s="141"/>
      <c r="T102" s="149"/>
      <c r="U102" s="152" t="s">
        <v>10</v>
      </c>
      <c r="V102" s="149" t="str">
        <f>IF(1&gt;V95,"対象外",IF(V100&gt;=V95,"OK","NG"))</f>
        <v>OK</v>
      </c>
      <c r="Y102" s="121"/>
      <c r="Z102" s="132"/>
      <c r="AA102" s="141"/>
      <c r="AB102" s="141"/>
      <c r="AC102" s="141"/>
      <c r="AD102" s="141"/>
      <c r="AE102" s="141"/>
      <c r="AF102" s="149"/>
      <c r="AG102" s="152" t="s">
        <v>10</v>
      </c>
      <c r="AH102" s="149" t="str">
        <f>IF(1&gt;AH95,"対象外",IF(AH100&gt;=AH95,"OK","NG"))</f>
        <v>OK</v>
      </c>
      <c r="AJ102" s="121"/>
      <c r="AK102" s="132"/>
      <c r="AL102" s="141"/>
      <c r="AM102" s="141"/>
      <c r="AN102" s="141"/>
      <c r="AO102" s="141"/>
      <c r="AP102" s="141"/>
      <c r="AQ102" s="149"/>
      <c r="AR102" s="152" t="s">
        <v>10</v>
      </c>
      <c r="AS102" s="149" t="str">
        <f>IF(1&gt;AS95,"対象外",IF(AS100&gt;=AS95,"OK","NG"))</f>
        <v>対象外</v>
      </c>
      <c r="AV102" s="121"/>
      <c r="AW102" s="132"/>
      <c r="AX102" s="141"/>
      <c r="AY102" s="141"/>
      <c r="AZ102" s="141"/>
      <c r="BA102" s="141"/>
      <c r="BB102" s="141"/>
      <c r="BC102" s="149"/>
      <c r="BD102" s="152" t="s">
        <v>10</v>
      </c>
      <c r="BE102" s="149" t="str">
        <f>IF(1&gt;BE95,"対象外",IF(BE100&gt;=BE95,"OK","NG"))</f>
        <v>対象外</v>
      </c>
      <c r="BG102" s="121"/>
      <c r="BH102" s="132"/>
      <c r="BI102" s="141"/>
      <c r="BJ102" s="141"/>
      <c r="BK102" s="141"/>
      <c r="BL102" s="141"/>
      <c r="BM102" s="141"/>
      <c r="BN102" s="149"/>
      <c r="BO102" s="152" t="s">
        <v>10</v>
      </c>
      <c r="BP102" s="149" t="str">
        <f>IF(1&gt;BP95,"対象外",IF(BP100&gt;=BP95,"OK","NG"))</f>
        <v>対象外</v>
      </c>
      <c r="BV102" s="115" t="str">
        <f>IF(COUNTIF(K102:BP102,"NG")&gt;=1,"NG","OK")</f>
        <v>OK</v>
      </c>
    </row>
    <row r="103" spans="1:74" ht="14.25" hidden="1" customHeight="1">
      <c r="A103" s="116"/>
      <c r="B103" s="122" t="s">
        <v>32</v>
      </c>
      <c r="C103" s="123"/>
      <c r="D103" s="123"/>
      <c r="E103" s="123"/>
      <c r="F103" s="123"/>
      <c r="G103" s="123"/>
      <c r="H103" s="122">
        <f>IF(AND(DAY(H95)&gt;=22,DAY(H95)&lt;=28,H96="土"),1,0)</f>
        <v>0</v>
      </c>
      <c r="I103" s="123"/>
      <c r="J103" s="116"/>
      <c r="K103" s="116"/>
      <c r="L103" s="116"/>
      <c r="M103" s="123"/>
      <c r="N103" s="123"/>
      <c r="O103" s="123"/>
      <c r="P103" s="123"/>
      <c r="Q103" s="123"/>
      <c r="R103" s="123"/>
      <c r="S103" s="122">
        <f>IF(AND(DAY(S95)&gt;=22,DAY(S95)&lt;=28,S96="土"),1,0)</f>
        <v>0</v>
      </c>
      <c r="T103" s="123"/>
      <c r="U103" s="116"/>
      <c r="V103" s="116"/>
      <c r="Y103" s="123"/>
      <c r="Z103" s="123"/>
      <c r="AA103" s="123"/>
      <c r="AB103" s="123"/>
      <c r="AC103" s="123"/>
      <c r="AD103" s="123"/>
      <c r="AE103" s="122">
        <f>IF(AND(DAY(AE95)&gt;=22,DAY(AE95)&lt;=28,AE96="土"),1,0)</f>
        <v>0</v>
      </c>
      <c r="AF103" s="123"/>
      <c r="AG103" s="116"/>
      <c r="AH103" s="116"/>
      <c r="AJ103" s="123"/>
      <c r="AK103" s="123"/>
      <c r="AL103" s="123"/>
      <c r="AM103" s="123"/>
      <c r="AN103" s="123"/>
      <c r="AO103" s="123"/>
      <c r="AP103" s="122" t="e">
        <f>IF(AND(DAY(AP95)&gt;=22,DAY(AP95)&lt;=28,AP96="土"),1,0)</f>
        <v>#VALUE!</v>
      </c>
      <c r="AQ103" s="123"/>
      <c r="AR103" s="116"/>
      <c r="AS103" s="116"/>
      <c r="AV103" s="123"/>
      <c r="AW103" s="123"/>
      <c r="AX103" s="123"/>
      <c r="AY103" s="123"/>
      <c r="AZ103" s="123"/>
      <c r="BA103" s="123"/>
      <c r="BB103" s="122" t="e">
        <f>IF(AND(DAY(BB95)&gt;=22,DAY(BB95)&lt;=28,BB96="土"),1,0)</f>
        <v>#VALUE!</v>
      </c>
      <c r="BC103" s="123"/>
      <c r="BD103" s="116"/>
      <c r="BE103" s="116"/>
      <c r="BG103" s="123"/>
      <c r="BH103" s="123"/>
      <c r="BI103" s="123"/>
      <c r="BJ103" s="123"/>
      <c r="BK103" s="123"/>
      <c r="BL103" s="123"/>
      <c r="BM103" s="122" t="e">
        <f>IF(AND(DAY(BM95)&gt;=22,DAY(BM95)&lt;=28,BM96="土"),1,0)</f>
        <v>#VALUE!</v>
      </c>
      <c r="BN103" s="123"/>
      <c r="BO103" s="116"/>
      <c r="BP103" s="116"/>
      <c r="BU103" s="115">
        <f t="shared" ref="BU103:BU110" si="63">_xlfn.AGGREGATE(9,6,C103:BN103)</f>
        <v>0</v>
      </c>
    </row>
    <row r="104" spans="1:74" ht="14.25" hidden="1" customHeight="1">
      <c r="A104" s="116"/>
      <c r="B104" s="122" t="s">
        <v>46</v>
      </c>
      <c r="C104" s="123"/>
      <c r="D104" s="123"/>
      <c r="E104" s="123"/>
      <c r="F104" s="123"/>
      <c r="G104" s="123"/>
      <c r="H104" s="122">
        <f>IF(AND(DAY(H95)&gt;=22,DAY(H95)&lt;=28,H96="土",OR(H101="休",H101="雨")),1,0)</f>
        <v>0</v>
      </c>
      <c r="I104" s="123"/>
      <c r="J104" s="116"/>
      <c r="K104" s="116"/>
      <c r="L104" s="116"/>
      <c r="M104" s="123"/>
      <c r="N104" s="123"/>
      <c r="O104" s="123"/>
      <c r="P104" s="123"/>
      <c r="Q104" s="123"/>
      <c r="R104" s="123"/>
      <c r="S104" s="122">
        <f>IF(AND(DAY(S95)&gt;=22,DAY(S95)&lt;=28,S96="土",OR(S101="休",S101="雨")),1,0)</f>
        <v>0</v>
      </c>
      <c r="T104" s="123"/>
      <c r="U104" s="116"/>
      <c r="V104" s="116"/>
      <c r="Y104" s="123"/>
      <c r="Z104" s="123"/>
      <c r="AA104" s="123"/>
      <c r="AB104" s="123"/>
      <c r="AC104" s="123"/>
      <c r="AD104" s="123"/>
      <c r="AE104" s="122">
        <f>IF(AND(DAY(AE95)&gt;=22,DAY(AE95)&lt;=28,AE96="土",OR(AE101="休",AE101="雨")),1,0)</f>
        <v>0</v>
      </c>
      <c r="AF104" s="123"/>
      <c r="AG104" s="116"/>
      <c r="AH104" s="116"/>
      <c r="AJ104" s="123"/>
      <c r="AK104" s="123"/>
      <c r="AL104" s="123"/>
      <c r="AM104" s="123"/>
      <c r="AN104" s="123"/>
      <c r="AO104" s="123"/>
      <c r="AP104" s="122" t="e">
        <f>IF(AND(DAY(AP95)&gt;=22,DAY(AP95)&lt;=28,AP96="土",OR(AP101="休",AP101="雨")),1,0)</f>
        <v>#VALUE!</v>
      </c>
      <c r="AQ104" s="123"/>
      <c r="AR104" s="116"/>
      <c r="AS104" s="116"/>
      <c r="AV104" s="123"/>
      <c r="AW104" s="123"/>
      <c r="AX104" s="123"/>
      <c r="AY104" s="123"/>
      <c r="AZ104" s="123"/>
      <c r="BA104" s="123"/>
      <c r="BB104" s="122" t="e">
        <f>IF(AND(DAY(BB95)&gt;=22,DAY(BB95)&lt;=28,BB96="土",OR(BB101="休",BB101="雨")),1,0)</f>
        <v>#VALUE!</v>
      </c>
      <c r="BC104" s="123"/>
      <c r="BD104" s="116"/>
      <c r="BE104" s="116"/>
      <c r="BG104" s="123"/>
      <c r="BH104" s="123"/>
      <c r="BI104" s="123"/>
      <c r="BJ104" s="123"/>
      <c r="BK104" s="123"/>
      <c r="BL104" s="123"/>
      <c r="BM104" s="122" t="e">
        <f>IF(AND(DAY(BM95)&gt;=22,DAY(BM95)&lt;=28,BM96="土",OR(BM101="休",BM101="雨")),1,0)</f>
        <v>#VALUE!</v>
      </c>
      <c r="BN104" s="123"/>
      <c r="BO104" s="116"/>
      <c r="BP104" s="116"/>
      <c r="BU104" s="115">
        <f t="shared" si="63"/>
        <v>0</v>
      </c>
    </row>
    <row r="105" spans="1:74" ht="14.25" hidden="1" customHeight="1">
      <c r="A105" s="116"/>
      <c r="B105" s="122" t="s">
        <v>37</v>
      </c>
      <c r="C105" s="123"/>
      <c r="D105" s="123"/>
      <c r="E105" s="123"/>
      <c r="F105" s="123"/>
      <c r="G105" s="123"/>
      <c r="H105" s="122">
        <f>IF(AND(DAY(H95)&gt;=8,DAY(H95)&lt;=14,H96="土"),1,0)</f>
        <v>0</v>
      </c>
      <c r="I105" s="123"/>
      <c r="J105" s="116"/>
      <c r="K105" s="116"/>
      <c r="L105" s="116"/>
      <c r="M105" s="123"/>
      <c r="N105" s="123"/>
      <c r="O105" s="123"/>
      <c r="P105" s="123"/>
      <c r="Q105" s="123"/>
      <c r="R105" s="123"/>
      <c r="S105" s="122">
        <f>IF(AND(DAY(S95)&gt;=8,DAY(S95)&lt;=14,S96="土"),1,0)</f>
        <v>1</v>
      </c>
      <c r="T105" s="123"/>
      <c r="U105" s="116"/>
      <c r="V105" s="116"/>
      <c r="Y105" s="123"/>
      <c r="Z105" s="123"/>
      <c r="AA105" s="123"/>
      <c r="AB105" s="123"/>
      <c r="AC105" s="123"/>
      <c r="AD105" s="123"/>
      <c r="AE105" s="122">
        <f>IF(AND(DAY(AE95)&gt;=8,DAY(AE95)&lt;=14,AE96="土"),1,0)</f>
        <v>0</v>
      </c>
      <c r="AF105" s="123"/>
      <c r="AG105" s="116"/>
      <c r="AH105" s="116"/>
      <c r="AJ105" s="123"/>
      <c r="AK105" s="123"/>
      <c r="AL105" s="123"/>
      <c r="AM105" s="123"/>
      <c r="AN105" s="123"/>
      <c r="AO105" s="123"/>
      <c r="AP105" s="122" t="e">
        <f>IF(AND(DAY(AP95)&gt;=8,DAY(AP95)&lt;=14,AP96="土"),1,0)</f>
        <v>#VALUE!</v>
      </c>
      <c r="AQ105" s="123"/>
      <c r="AR105" s="116"/>
      <c r="AS105" s="116"/>
      <c r="AV105" s="123"/>
      <c r="AW105" s="123"/>
      <c r="AX105" s="123"/>
      <c r="AY105" s="123"/>
      <c r="AZ105" s="123"/>
      <c r="BA105" s="123"/>
      <c r="BB105" s="122" t="e">
        <f>IF(AND(DAY(BB95)&gt;=8,DAY(BB95)&lt;=14,BB96="土"),1,0)</f>
        <v>#VALUE!</v>
      </c>
      <c r="BC105" s="123"/>
      <c r="BD105" s="116"/>
      <c r="BE105" s="116"/>
      <c r="BG105" s="123"/>
      <c r="BH105" s="123"/>
      <c r="BI105" s="123"/>
      <c r="BJ105" s="123"/>
      <c r="BK105" s="123"/>
      <c r="BL105" s="123"/>
      <c r="BM105" s="122" t="e">
        <f>IF(AND(DAY(BM95)&gt;=8,DAY(BM95)&lt;=14,BM96="土"),1,0)</f>
        <v>#VALUE!</v>
      </c>
      <c r="BN105" s="123"/>
      <c r="BO105" s="116"/>
      <c r="BP105" s="116"/>
      <c r="BU105" s="115">
        <f t="shared" si="63"/>
        <v>1</v>
      </c>
    </row>
    <row r="106" spans="1:74" ht="14.25" hidden="1" customHeight="1">
      <c r="A106" s="116"/>
      <c r="B106" s="122" t="s">
        <v>52</v>
      </c>
      <c r="C106" s="123"/>
      <c r="D106" s="123"/>
      <c r="E106" s="123"/>
      <c r="F106" s="123"/>
      <c r="G106" s="123"/>
      <c r="H106" s="122">
        <f>IF(AND(DAY(H95)&gt;=8,DAY(H95)&lt;=14,H96="土",OR(H101="休",H101="雨")),1,0)</f>
        <v>0</v>
      </c>
      <c r="I106" s="123"/>
      <c r="J106" s="116"/>
      <c r="K106" s="116"/>
      <c r="L106" s="116"/>
      <c r="M106" s="123"/>
      <c r="N106" s="123"/>
      <c r="O106" s="123"/>
      <c r="P106" s="123"/>
      <c r="Q106" s="123"/>
      <c r="R106" s="123"/>
      <c r="S106" s="122">
        <f>IF(AND(DAY(S95)&gt;=8,DAY(S95)&lt;=14,S96="土",OR(S101="休",S101="雨")),1,0)</f>
        <v>1</v>
      </c>
      <c r="T106" s="123"/>
      <c r="U106" s="116"/>
      <c r="V106" s="116"/>
      <c r="Y106" s="123"/>
      <c r="Z106" s="123"/>
      <c r="AA106" s="123"/>
      <c r="AB106" s="123"/>
      <c r="AC106" s="123"/>
      <c r="AD106" s="123"/>
      <c r="AE106" s="122">
        <f>IF(AND(DAY(AE95)&gt;=8,DAY(AE95)&lt;=14,AE96="土",OR(AE101="休",AE101="雨")),1,0)</f>
        <v>0</v>
      </c>
      <c r="AF106" s="123"/>
      <c r="AG106" s="116"/>
      <c r="AH106" s="116"/>
      <c r="AJ106" s="123"/>
      <c r="AK106" s="123"/>
      <c r="AL106" s="123"/>
      <c r="AM106" s="123"/>
      <c r="AN106" s="123"/>
      <c r="AO106" s="123"/>
      <c r="AP106" s="122" t="e">
        <f>IF(AND(DAY(AP95)&gt;=8,DAY(AP95)&lt;=14,AP96="土",OR(AP101="休",AP101="雨")),1,0)</f>
        <v>#VALUE!</v>
      </c>
      <c r="AQ106" s="123"/>
      <c r="AR106" s="116"/>
      <c r="AS106" s="116"/>
      <c r="AV106" s="123"/>
      <c r="AW106" s="123"/>
      <c r="AX106" s="123"/>
      <c r="AY106" s="123"/>
      <c r="AZ106" s="123"/>
      <c r="BA106" s="123"/>
      <c r="BB106" s="122" t="e">
        <f>IF(AND(DAY(BB95)&gt;=8,DAY(BB95)&lt;=14,BB96="土",OR(BB101="休",BB101="雨")),1,0)</f>
        <v>#VALUE!</v>
      </c>
      <c r="BC106" s="123"/>
      <c r="BD106" s="116"/>
      <c r="BE106" s="116"/>
      <c r="BG106" s="123"/>
      <c r="BH106" s="123"/>
      <c r="BI106" s="123"/>
      <c r="BJ106" s="123"/>
      <c r="BK106" s="123"/>
      <c r="BL106" s="123"/>
      <c r="BM106" s="122" t="e">
        <f>IF(AND(DAY(BM95)&gt;=8,DAY(BM95)&lt;=14,BM96="土",OR(BM101="休",BM101="雨")),1,0)</f>
        <v>#VALUE!</v>
      </c>
      <c r="BN106" s="123"/>
      <c r="BO106" s="116"/>
      <c r="BP106" s="116"/>
      <c r="BU106" s="115">
        <f t="shared" si="63"/>
        <v>1</v>
      </c>
    </row>
    <row r="107" spans="1:74" ht="14.25" hidden="1" customHeight="1">
      <c r="A107" s="116"/>
      <c r="B107" s="122" t="s">
        <v>51</v>
      </c>
      <c r="C107" s="123"/>
      <c r="D107" s="123"/>
      <c r="E107" s="123"/>
      <c r="F107" s="123"/>
      <c r="G107" s="123"/>
      <c r="H107" s="122"/>
      <c r="I107" s="122">
        <f>IF(AND(DAY(I95)&gt;=22,DAY(I95)&lt;=28,I96="土"),1,0)</f>
        <v>0</v>
      </c>
      <c r="J107" s="122"/>
      <c r="K107" s="122"/>
      <c r="L107" s="122"/>
      <c r="M107" s="122"/>
      <c r="N107" s="122"/>
      <c r="O107" s="122"/>
      <c r="P107" s="122"/>
      <c r="Q107" s="122"/>
      <c r="R107" s="122"/>
      <c r="S107" s="122"/>
      <c r="T107" s="122">
        <f>IF(AND(DAY(T95)&gt;=22,DAY(T95)&lt;=28,T96="土"),1,0)</f>
        <v>0</v>
      </c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22">
        <f>IF(AND(DAY(AF95)&gt;=22,DAY(AF95)&lt;=28,AF96="土"),1,0)</f>
        <v>0</v>
      </c>
      <c r="AG107" s="122"/>
      <c r="AH107" s="122"/>
      <c r="AI107" s="122"/>
      <c r="AJ107" s="122"/>
      <c r="AK107" s="122"/>
      <c r="AL107" s="122"/>
      <c r="AM107" s="122"/>
      <c r="AN107" s="122"/>
      <c r="AO107" s="122"/>
      <c r="AP107" s="122"/>
      <c r="AQ107" s="122" t="e">
        <f>IF(AND(DAY(AQ95)&gt;=22,DAY(AQ95)&lt;=28,AQ96="土"),1,0)</f>
        <v>#VALUE!</v>
      </c>
      <c r="AR107" s="122"/>
      <c r="AS107" s="122"/>
      <c r="AT107" s="122"/>
      <c r="AU107" s="122"/>
      <c r="AV107" s="122"/>
      <c r="AW107" s="122"/>
      <c r="AX107" s="122"/>
      <c r="AY107" s="122"/>
      <c r="AZ107" s="122"/>
      <c r="BA107" s="122"/>
      <c r="BB107" s="122"/>
      <c r="BC107" s="122" t="e">
        <f>IF(AND(DAY(BC95)&gt;=22,DAY(BC95)&lt;=28,BC96="土"),1,0)</f>
        <v>#VALUE!</v>
      </c>
      <c r="BD107" s="122"/>
      <c r="BE107" s="122"/>
      <c r="BF107" s="122"/>
      <c r="BG107" s="122"/>
      <c r="BH107" s="122"/>
      <c r="BI107" s="122"/>
      <c r="BJ107" s="122"/>
      <c r="BK107" s="122"/>
      <c r="BL107" s="122"/>
      <c r="BM107" s="122"/>
      <c r="BN107" s="122" t="e">
        <f>IF(AND(DAY(BN95)&gt;=22,DAY(BN95)&lt;=28,BN96="土"),1,0)</f>
        <v>#VALUE!</v>
      </c>
      <c r="BO107" s="116"/>
      <c r="BP107" s="116"/>
      <c r="BU107" s="115">
        <f t="shared" si="63"/>
        <v>0</v>
      </c>
    </row>
    <row r="108" spans="1:74" ht="14.25" hidden="1" customHeight="1">
      <c r="A108" s="116"/>
      <c r="B108" s="122" t="s">
        <v>53</v>
      </c>
      <c r="C108" s="123"/>
      <c r="D108" s="123"/>
      <c r="E108" s="123"/>
      <c r="F108" s="123"/>
      <c r="G108" s="123"/>
      <c r="H108" s="122"/>
      <c r="I108" s="122">
        <f>IF(AND(DAY(I95)&gt;=22,DAY(I95)&lt;=28,I96="土",OR(I101="休",I101="雨")),1,0)</f>
        <v>0</v>
      </c>
      <c r="J108" s="122"/>
      <c r="K108" s="122"/>
      <c r="L108" s="122"/>
      <c r="M108" s="122"/>
      <c r="N108" s="122"/>
      <c r="O108" s="122"/>
      <c r="P108" s="122"/>
      <c r="Q108" s="122"/>
      <c r="R108" s="122"/>
      <c r="S108" s="122"/>
      <c r="T108" s="122">
        <f>IF(AND(DAY(T95)&gt;=22,DAY(T95)&lt;=28,T96="土",OR(T101="休",T101="雨")),1,0)</f>
        <v>0</v>
      </c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>
        <f>IF(AND(DAY(AF95)&gt;=22,DAY(AF95)&lt;=28,AF96="土",OR(AF101="休",AF101="雨")),1,0)</f>
        <v>0</v>
      </c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 t="e">
        <f>IF(AND(DAY(AQ95)&gt;=22,DAY(AQ95)&lt;=28,AQ96="土",OR(AQ101="休",AQ101="雨")),1,0)</f>
        <v>#VALUE!</v>
      </c>
      <c r="AR108" s="122"/>
      <c r="AS108" s="122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22" t="e">
        <f>IF(AND(DAY(BC95)&gt;=22,DAY(BC95)&lt;=28,BC96="土",OR(BC101="休",BC101="雨")),1,0)</f>
        <v>#VALUE!</v>
      </c>
      <c r="BD108" s="122"/>
      <c r="BE108" s="122"/>
      <c r="BF108" s="122"/>
      <c r="BG108" s="122"/>
      <c r="BH108" s="122"/>
      <c r="BI108" s="122"/>
      <c r="BJ108" s="122"/>
      <c r="BK108" s="122"/>
      <c r="BL108" s="122"/>
      <c r="BM108" s="122"/>
      <c r="BN108" s="122" t="e">
        <f>IF(AND(DAY(BN95)&gt;=22,DAY(BN95)&lt;=28,BN96="土",OR(BN101="休",BN101="雨")),1,0)</f>
        <v>#VALUE!</v>
      </c>
      <c r="BO108" s="116"/>
      <c r="BP108" s="116"/>
      <c r="BU108" s="115">
        <f t="shared" si="63"/>
        <v>0</v>
      </c>
    </row>
    <row r="109" spans="1:74" ht="14.25" hidden="1" customHeight="1">
      <c r="A109" s="116"/>
      <c r="B109" s="122" t="s">
        <v>54</v>
      </c>
      <c r="C109" s="123"/>
      <c r="D109" s="123"/>
      <c r="E109" s="123"/>
      <c r="F109" s="123"/>
      <c r="G109" s="123"/>
      <c r="H109" s="122"/>
      <c r="I109" s="122">
        <f>IF(AND(DAY(I95)&gt;=8,DAY(I95)&lt;=14,I96="土"),1,0)</f>
        <v>0</v>
      </c>
      <c r="J109" s="122"/>
      <c r="K109" s="122"/>
      <c r="L109" s="122"/>
      <c r="M109" s="122"/>
      <c r="N109" s="122"/>
      <c r="O109" s="122"/>
      <c r="P109" s="122"/>
      <c r="Q109" s="122"/>
      <c r="R109" s="122"/>
      <c r="S109" s="122"/>
      <c r="T109" s="122">
        <f>IF(AND(DAY(T95)&gt;=8,DAY(T95)&lt;=14,T96="土"),1,0)</f>
        <v>0</v>
      </c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>
        <f>IF(AND(DAY(AF95)&gt;=8,DAY(AF95)&lt;=14,AF96="土"),1,0)</f>
        <v>0</v>
      </c>
      <c r="AG109" s="122"/>
      <c r="AH109" s="122"/>
      <c r="AI109" s="122"/>
      <c r="AJ109" s="122"/>
      <c r="AK109" s="122"/>
      <c r="AL109" s="122"/>
      <c r="AM109" s="122"/>
      <c r="AN109" s="122"/>
      <c r="AO109" s="122"/>
      <c r="AP109" s="122"/>
      <c r="AQ109" s="122" t="e">
        <f>IF(AND(DAY(AQ95)&gt;=8,DAY(AQ95)&lt;=14,AQ96="土"),1,0)</f>
        <v>#VALUE!</v>
      </c>
      <c r="AR109" s="122"/>
      <c r="AS109" s="122"/>
      <c r="AT109" s="122"/>
      <c r="AU109" s="122"/>
      <c r="AV109" s="122"/>
      <c r="AW109" s="122"/>
      <c r="AX109" s="122"/>
      <c r="AY109" s="122"/>
      <c r="AZ109" s="122"/>
      <c r="BA109" s="122"/>
      <c r="BB109" s="122"/>
      <c r="BC109" s="122" t="e">
        <f>IF(AND(DAY(BC95)&gt;=8,DAY(BC95)&lt;=14,BC96="土"),1,0)</f>
        <v>#VALUE!</v>
      </c>
      <c r="BD109" s="122"/>
      <c r="BE109" s="122"/>
      <c r="BF109" s="122"/>
      <c r="BG109" s="122"/>
      <c r="BH109" s="122"/>
      <c r="BI109" s="122"/>
      <c r="BJ109" s="122"/>
      <c r="BK109" s="122"/>
      <c r="BL109" s="122"/>
      <c r="BM109" s="122"/>
      <c r="BN109" s="122" t="e">
        <f>IF(AND(DAY(BN95)&gt;=8,DAY(BN95)&lt;=14,BN96="土"),1,0)</f>
        <v>#VALUE!</v>
      </c>
      <c r="BO109" s="116"/>
      <c r="BP109" s="116"/>
      <c r="BU109" s="115">
        <f t="shared" si="63"/>
        <v>0</v>
      </c>
    </row>
    <row r="110" spans="1:74" ht="14.25" hidden="1" customHeight="1">
      <c r="A110" s="116"/>
      <c r="B110" s="122" t="s">
        <v>56</v>
      </c>
      <c r="C110" s="123"/>
      <c r="D110" s="123"/>
      <c r="E110" s="123"/>
      <c r="F110" s="123"/>
      <c r="G110" s="123"/>
      <c r="H110" s="122"/>
      <c r="I110" s="122">
        <f>IF(AND(DAY(I95)&gt;=8,DAY(I95)&lt;=14,I96="土",OR(I101="休",I101="雨")),1,0)</f>
        <v>0</v>
      </c>
      <c r="J110" s="122"/>
      <c r="K110" s="122"/>
      <c r="L110" s="122"/>
      <c r="M110" s="122"/>
      <c r="N110" s="122"/>
      <c r="O110" s="122"/>
      <c r="P110" s="122"/>
      <c r="Q110" s="122"/>
      <c r="R110" s="122"/>
      <c r="S110" s="122"/>
      <c r="T110" s="122">
        <f>IF(AND(DAY(T95)&gt;=8,DAY(T95)&lt;=14,T96="土",OR(T101="休",T101="雨")),1,0)</f>
        <v>0</v>
      </c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22">
        <f>IF(AND(DAY(AF95)&gt;=8,DAY(AF95)&lt;=14,AF96="土",OR(AF101="休",AF101="雨")),1,0)</f>
        <v>0</v>
      </c>
      <c r="AG110" s="122"/>
      <c r="AH110" s="122"/>
      <c r="AI110" s="122"/>
      <c r="AJ110" s="122"/>
      <c r="AK110" s="122"/>
      <c r="AL110" s="122"/>
      <c r="AM110" s="122"/>
      <c r="AN110" s="122"/>
      <c r="AO110" s="122"/>
      <c r="AP110" s="122"/>
      <c r="AQ110" s="122" t="e">
        <f>IF(AND(DAY(AQ95)&gt;=8,DAY(AQ95)&lt;=14,AQ96="土",OR(AQ101="休",AQ101="雨")),1,0)</f>
        <v>#VALUE!</v>
      </c>
      <c r="AR110" s="122"/>
      <c r="AS110" s="122"/>
      <c r="AT110" s="122"/>
      <c r="AU110" s="122"/>
      <c r="AV110" s="122"/>
      <c r="AW110" s="122"/>
      <c r="AX110" s="122"/>
      <c r="AY110" s="122"/>
      <c r="AZ110" s="122"/>
      <c r="BA110" s="122"/>
      <c r="BB110" s="122"/>
      <c r="BC110" s="122" t="e">
        <f>IF(AND(DAY(BC95)&gt;=8,DAY(BC95)&lt;=14,BC96="土",OR(BC101="休",BC101="雨")),1,0)</f>
        <v>#VALUE!</v>
      </c>
      <c r="BD110" s="122"/>
      <c r="BE110" s="122"/>
      <c r="BF110" s="122"/>
      <c r="BG110" s="122"/>
      <c r="BH110" s="122"/>
      <c r="BI110" s="122"/>
      <c r="BJ110" s="122"/>
      <c r="BK110" s="122"/>
      <c r="BL110" s="122"/>
      <c r="BM110" s="122"/>
      <c r="BN110" s="122" t="e">
        <f>IF(AND(DAY(BN95)&gt;=8,DAY(BN95)&lt;=14,BN96="土",OR(BN101="休",BN101="雨")),1,0)</f>
        <v>#VALUE!</v>
      </c>
      <c r="BO110" s="116"/>
      <c r="BP110" s="116"/>
      <c r="BU110" s="115">
        <f t="shared" si="63"/>
        <v>0</v>
      </c>
    </row>
    <row r="111" spans="1:74" ht="14.25" customHeight="1">
      <c r="A111" s="116"/>
      <c r="B111" s="123"/>
      <c r="C111" s="123"/>
      <c r="D111" s="123"/>
      <c r="E111" s="123"/>
      <c r="F111" s="123"/>
      <c r="G111" s="123"/>
      <c r="H111" s="123"/>
      <c r="I111" s="123"/>
      <c r="J111" s="116"/>
      <c r="K111" s="116"/>
      <c r="L111" s="116"/>
      <c r="M111" s="123"/>
      <c r="N111" s="123"/>
      <c r="O111" s="123"/>
      <c r="P111" s="123"/>
      <c r="Q111" s="123"/>
      <c r="R111" s="123"/>
      <c r="S111" s="123"/>
      <c r="T111" s="123"/>
      <c r="U111" s="116"/>
      <c r="V111" s="116"/>
      <c r="Y111" s="123"/>
      <c r="Z111" s="123"/>
      <c r="AA111" s="123"/>
      <c r="AB111" s="123"/>
      <c r="AC111" s="123"/>
      <c r="AD111" s="123"/>
      <c r="AE111" s="123"/>
      <c r="AF111" s="123"/>
      <c r="AG111" s="116"/>
      <c r="AH111" s="116"/>
      <c r="AJ111" s="123"/>
      <c r="AK111" s="123"/>
      <c r="AL111" s="123"/>
      <c r="AM111" s="123"/>
      <c r="AN111" s="123"/>
      <c r="AO111" s="123"/>
      <c r="AP111" s="123"/>
      <c r="AQ111" s="123"/>
      <c r="AR111" s="116"/>
      <c r="AS111" s="116"/>
      <c r="AV111" s="123"/>
      <c r="AW111" s="123"/>
      <c r="AX111" s="123"/>
      <c r="AY111" s="123"/>
      <c r="AZ111" s="123"/>
      <c r="BA111" s="123"/>
      <c r="BB111" s="123"/>
      <c r="BC111" s="123"/>
      <c r="BD111" s="116"/>
      <c r="BE111" s="116"/>
      <c r="BG111" s="123"/>
      <c r="BH111" s="123"/>
      <c r="BI111" s="123"/>
      <c r="BJ111" s="123"/>
      <c r="BK111" s="123"/>
      <c r="BL111" s="123"/>
      <c r="BM111" s="123"/>
      <c r="BN111" s="123"/>
      <c r="BO111" s="116"/>
      <c r="BP111" s="116"/>
    </row>
    <row r="112" spans="1:74" ht="14.25" customHeight="1">
      <c r="A112" s="116"/>
      <c r="B112" s="116"/>
      <c r="C112" s="116"/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  <c r="Q112" s="116"/>
      <c r="R112" s="116"/>
      <c r="S112" s="116"/>
      <c r="T112" s="116"/>
      <c r="U112" s="116"/>
      <c r="V112" s="116"/>
    </row>
    <row r="113" spans="1:74" ht="14.25" hidden="1" customHeight="1">
      <c r="A113" s="116"/>
      <c r="B113" s="116"/>
      <c r="C113" s="124">
        <f>YEAR(I93+1)</f>
        <v>2026</v>
      </c>
      <c r="D113" s="124">
        <f>MONTH(I93+1)</f>
        <v>8</v>
      </c>
      <c r="E113" s="124">
        <f>DAY(I93+1)</f>
        <v>17</v>
      </c>
      <c r="F113" s="124"/>
      <c r="G113" s="124"/>
      <c r="H113" s="124"/>
      <c r="I113" s="124"/>
      <c r="J113" s="116"/>
      <c r="K113" s="116"/>
      <c r="L113" s="116"/>
      <c r="M113" s="116"/>
      <c r="N113" s="124">
        <f>YEAR(T93+1)</f>
        <v>2026</v>
      </c>
      <c r="O113" s="124">
        <f>MONTH(T93+1)</f>
        <v>10</v>
      </c>
      <c r="P113" s="124">
        <f>DAY(T93+1)</f>
        <v>12</v>
      </c>
      <c r="Q113" s="124"/>
      <c r="R113" s="124"/>
      <c r="S113" s="124"/>
      <c r="T113" s="124"/>
      <c r="U113" s="116"/>
      <c r="V113" s="116"/>
      <c r="Y113" s="116"/>
      <c r="Z113" s="124">
        <f>YEAR(AF93+1)</f>
        <v>2026</v>
      </c>
      <c r="AA113" s="124">
        <f>MONTH(AF93+1)</f>
        <v>12</v>
      </c>
      <c r="AB113" s="124">
        <f>DAY(AF93+1)</f>
        <v>7</v>
      </c>
      <c r="AC113" s="124"/>
      <c r="AD113" s="124"/>
      <c r="AE113" s="124"/>
      <c r="AF113" s="124"/>
      <c r="AG113" s="116"/>
      <c r="AH113" s="116"/>
      <c r="AJ113" s="116"/>
      <c r="AK113" s="124">
        <f>YEAR(AQ93+1)</f>
        <v>2027</v>
      </c>
      <c r="AL113" s="124">
        <f>MONTH(AQ93+1)</f>
        <v>2</v>
      </c>
      <c r="AM113" s="124">
        <f>DAY(AQ93+1)</f>
        <v>1</v>
      </c>
      <c r="AN113" s="124"/>
      <c r="AO113" s="124"/>
      <c r="AP113" s="124"/>
      <c r="AQ113" s="124"/>
      <c r="AR113" s="116"/>
      <c r="AS113" s="116"/>
      <c r="AV113" s="116"/>
      <c r="AW113" s="124">
        <f>YEAR(BC93+1)</f>
        <v>2027</v>
      </c>
      <c r="AX113" s="124">
        <f>MONTH(BC93+1)</f>
        <v>3</v>
      </c>
      <c r="AY113" s="124">
        <f>DAY(BC93+1)</f>
        <v>29</v>
      </c>
      <c r="AZ113" s="124"/>
      <c r="BA113" s="124"/>
      <c r="BB113" s="124"/>
      <c r="BC113" s="124"/>
      <c r="BD113" s="116"/>
      <c r="BE113" s="116"/>
      <c r="BG113" s="116"/>
      <c r="BH113" s="124">
        <f>YEAR(BN93+1)</f>
        <v>2027</v>
      </c>
      <c r="BI113" s="124">
        <f>MONTH(BN93+1)</f>
        <v>5</v>
      </c>
      <c r="BJ113" s="124">
        <f>DAY(BN93+1)</f>
        <v>24</v>
      </c>
      <c r="BK113" s="124"/>
      <c r="BL113" s="124"/>
      <c r="BM113" s="124"/>
      <c r="BN113" s="124"/>
      <c r="BO113" s="116"/>
      <c r="BP113" s="116"/>
    </row>
    <row r="114" spans="1:74" ht="14.25" hidden="1" customHeight="1">
      <c r="A114" s="116"/>
      <c r="B114" s="116"/>
      <c r="C114" s="125">
        <f>I93+1</f>
        <v>46251</v>
      </c>
      <c r="D114" s="125">
        <f t="shared" ref="D114:I114" si="64">C114+1</f>
        <v>46252</v>
      </c>
      <c r="E114" s="125">
        <f t="shared" si="64"/>
        <v>46253</v>
      </c>
      <c r="F114" s="125">
        <f t="shared" si="64"/>
        <v>46254</v>
      </c>
      <c r="G114" s="125">
        <f t="shared" si="64"/>
        <v>46255</v>
      </c>
      <c r="H114" s="125">
        <f t="shared" si="64"/>
        <v>46256</v>
      </c>
      <c r="I114" s="125">
        <f t="shared" si="64"/>
        <v>46257</v>
      </c>
      <c r="J114" s="116"/>
      <c r="K114" s="116"/>
      <c r="L114" s="116"/>
      <c r="M114" s="116"/>
      <c r="N114" s="125">
        <f>T93+1</f>
        <v>46307</v>
      </c>
      <c r="O114" s="125">
        <f t="shared" ref="O114:T114" si="65">N114+1</f>
        <v>46308</v>
      </c>
      <c r="P114" s="125">
        <f t="shared" si="65"/>
        <v>46309</v>
      </c>
      <c r="Q114" s="125">
        <f t="shared" si="65"/>
        <v>46310</v>
      </c>
      <c r="R114" s="125">
        <f t="shared" si="65"/>
        <v>46311</v>
      </c>
      <c r="S114" s="125">
        <f t="shared" si="65"/>
        <v>46312</v>
      </c>
      <c r="T114" s="125">
        <f t="shared" si="65"/>
        <v>46313</v>
      </c>
      <c r="U114" s="116"/>
      <c r="V114" s="116"/>
      <c r="Y114" s="116"/>
      <c r="Z114" s="125">
        <f>AF93+1</f>
        <v>46363</v>
      </c>
      <c r="AA114" s="125">
        <f t="shared" ref="AA114:AF114" si="66">Z114+1</f>
        <v>46364</v>
      </c>
      <c r="AB114" s="125">
        <f t="shared" si="66"/>
        <v>46365</v>
      </c>
      <c r="AC114" s="125">
        <f t="shared" si="66"/>
        <v>46366</v>
      </c>
      <c r="AD114" s="125">
        <f t="shared" si="66"/>
        <v>46367</v>
      </c>
      <c r="AE114" s="125">
        <f t="shared" si="66"/>
        <v>46368</v>
      </c>
      <c r="AF114" s="125">
        <f t="shared" si="66"/>
        <v>46369</v>
      </c>
      <c r="AG114" s="116"/>
      <c r="AH114" s="116"/>
      <c r="AJ114" s="116"/>
      <c r="AK114" s="125">
        <f>AQ93+1</f>
        <v>46419</v>
      </c>
      <c r="AL114" s="125">
        <f t="shared" ref="AL114:AQ114" si="67">AK114+1</f>
        <v>46420</v>
      </c>
      <c r="AM114" s="125">
        <f t="shared" si="67"/>
        <v>46421</v>
      </c>
      <c r="AN114" s="125">
        <f t="shared" si="67"/>
        <v>46422</v>
      </c>
      <c r="AO114" s="125">
        <f t="shared" si="67"/>
        <v>46423</v>
      </c>
      <c r="AP114" s="125">
        <f t="shared" si="67"/>
        <v>46424</v>
      </c>
      <c r="AQ114" s="125">
        <f t="shared" si="67"/>
        <v>46425</v>
      </c>
      <c r="AR114" s="116"/>
      <c r="AS114" s="116"/>
      <c r="AV114" s="116"/>
      <c r="AW114" s="125">
        <f>BC93+1</f>
        <v>46475</v>
      </c>
      <c r="AX114" s="125">
        <f t="shared" ref="AX114:BC114" si="68">AW114+1</f>
        <v>46476</v>
      </c>
      <c r="AY114" s="125">
        <f t="shared" si="68"/>
        <v>46477</v>
      </c>
      <c r="AZ114" s="125">
        <f t="shared" si="68"/>
        <v>46478</v>
      </c>
      <c r="BA114" s="125">
        <f t="shared" si="68"/>
        <v>46479</v>
      </c>
      <c r="BB114" s="125">
        <f t="shared" si="68"/>
        <v>46480</v>
      </c>
      <c r="BC114" s="125">
        <f t="shared" si="68"/>
        <v>46481</v>
      </c>
      <c r="BD114" s="116"/>
      <c r="BE114" s="116"/>
      <c r="BG114" s="116"/>
      <c r="BH114" s="125">
        <f>BN93+1</f>
        <v>46531</v>
      </c>
      <c r="BI114" s="125">
        <f t="shared" ref="BI114:BN114" si="69">BH114+1</f>
        <v>46532</v>
      </c>
      <c r="BJ114" s="125">
        <f t="shared" si="69"/>
        <v>46533</v>
      </c>
      <c r="BK114" s="125">
        <f t="shared" si="69"/>
        <v>46534</v>
      </c>
      <c r="BL114" s="125">
        <f t="shared" si="69"/>
        <v>46535</v>
      </c>
      <c r="BM114" s="125">
        <f t="shared" si="69"/>
        <v>46536</v>
      </c>
      <c r="BN114" s="125">
        <f t="shared" si="69"/>
        <v>46537</v>
      </c>
      <c r="BO114" s="116"/>
      <c r="BP114" s="116"/>
    </row>
    <row r="115" spans="1:74" ht="14.25" customHeight="1">
      <c r="A115" s="116"/>
      <c r="B115" s="119" t="s">
        <v>1</v>
      </c>
      <c r="C115" s="126">
        <f>DATE($C113,$D113,1)</f>
        <v>46235</v>
      </c>
      <c r="D115" s="136"/>
      <c r="E115" s="136"/>
      <c r="F115" s="136"/>
      <c r="G115" s="136"/>
      <c r="H115" s="136"/>
      <c r="I115" s="136"/>
      <c r="J115" s="136"/>
      <c r="K115" s="155"/>
      <c r="L115" s="116"/>
      <c r="M115" s="119" t="s">
        <v>1</v>
      </c>
      <c r="N115" s="126">
        <f>DATE($N113,$O113,1)</f>
        <v>46296</v>
      </c>
      <c r="O115" s="136"/>
      <c r="P115" s="136"/>
      <c r="Q115" s="136"/>
      <c r="R115" s="136"/>
      <c r="S115" s="136"/>
      <c r="T115" s="136"/>
      <c r="U115" s="136"/>
      <c r="V115" s="155"/>
      <c r="Y115" s="119" t="s">
        <v>1</v>
      </c>
      <c r="Z115" s="126">
        <f>DATE($N113,$O113,1)</f>
        <v>46296</v>
      </c>
      <c r="AA115" s="136"/>
      <c r="AB115" s="136"/>
      <c r="AC115" s="136"/>
      <c r="AD115" s="136"/>
      <c r="AE115" s="136"/>
      <c r="AF115" s="136"/>
      <c r="AG115" s="136"/>
      <c r="AH115" s="155"/>
      <c r="AJ115" s="119" t="s">
        <v>1</v>
      </c>
      <c r="AK115" s="126">
        <f>DATE($AK113,$AL113,1)</f>
        <v>46419</v>
      </c>
      <c r="AL115" s="136"/>
      <c r="AM115" s="136"/>
      <c r="AN115" s="136"/>
      <c r="AO115" s="136"/>
      <c r="AP115" s="136"/>
      <c r="AQ115" s="136"/>
      <c r="AR115" s="136"/>
      <c r="AS115" s="155"/>
      <c r="AV115" s="119" t="s">
        <v>1</v>
      </c>
      <c r="AW115" s="126">
        <f>DATE($AW113,$AX113,1)</f>
        <v>46447</v>
      </c>
      <c r="AX115" s="136"/>
      <c r="AY115" s="136"/>
      <c r="AZ115" s="136"/>
      <c r="BA115" s="136"/>
      <c r="BB115" s="136"/>
      <c r="BC115" s="136"/>
      <c r="BD115" s="136"/>
      <c r="BE115" s="155"/>
      <c r="BG115" s="119" t="s">
        <v>1</v>
      </c>
      <c r="BH115" s="126">
        <f>DATE($BH113,$BI113,1)</f>
        <v>46508</v>
      </c>
      <c r="BI115" s="136"/>
      <c r="BJ115" s="136"/>
      <c r="BK115" s="136"/>
      <c r="BL115" s="136"/>
      <c r="BM115" s="136"/>
      <c r="BN115" s="136"/>
      <c r="BO115" s="136"/>
      <c r="BP115" s="155"/>
    </row>
    <row r="116" spans="1:74" ht="14.25" customHeight="1">
      <c r="A116" s="116"/>
      <c r="B116" s="120" t="s">
        <v>49</v>
      </c>
      <c r="C116" s="127">
        <f>IF(I93&lt;$G$5,I95+1,"")</f>
        <v>46251</v>
      </c>
      <c r="D116" s="137">
        <f t="shared" ref="D116:I116" si="70">IF(C114&lt;$G$5,C116+1,"")</f>
        <v>46252</v>
      </c>
      <c r="E116" s="137">
        <f t="shared" si="70"/>
        <v>46253</v>
      </c>
      <c r="F116" s="137">
        <f t="shared" si="70"/>
        <v>46254</v>
      </c>
      <c r="G116" s="137">
        <f t="shared" si="70"/>
        <v>46255</v>
      </c>
      <c r="H116" s="137">
        <f t="shared" si="70"/>
        <v>46256</v>
      </c>
      <c r="I116" s="137">
        <f t="shared" si="70"/>
        <v>46257</v>
      </c>
      <c r="J116" s="150" t="s">
        <v>25</v>
      </c>
      <c r="K116" s="156">
        <f>COUNTIFS(C117:I117,"土",C118:I118,"")+COUNTIFS(C117:I117,"日",C118:I118,"")</f>
        <v>2</v>
      </c>
      <c r="L116" s="116"/>
      <c r="M116" s="120" t="s">
        <v>49</v>
      </c>
      <c r="N116" s="127">
        <f>IF(T93&lt;$G$5,T95+1,"")</f>
        <v>46307</v>
      </c>
      <c r="O116" s="137">
        <f t="shared" ref="O116:T116" si="71">IF(N114&lt;$G$5,N116+1,"")</f>
        <v>46308</v>
      </c>
      <c r="P116" s="137">
        <f t="shared" si="71"/>
        <v>46309</v>
      </c>
      <c r="Q116" s="137">
        <f t="shared" si="71"/>
        <v>46310</v>
      </c>
      <c r="R116" s="137">
        <f t="shared" si="71"/>
        <v>46311</v>
      </c>
      <c r="S116" s="137">
        <f t="shared" si="71"/>
        <v>46312</v>
      </c>
      <c r="T116" s="137">
        <f t="shared" si="71"/>
        <v>46313</v>
      </c>
      <c r="U116" s="150" t="s">
        <v>25</v>
      </c>
      <c r="V116" s="156">
        <f>COUNTIFS(N117:T117,"土",N118:T118,"")+COUNTIFS(N117:T117,"日",N118:T118,"")</f>
        <v>2</v>
      </c>
      <c r="Y116" s="120" t="s">
        <v>49</v>
      </c>
      <c r="Z116" s="127">
        <f>IF(AF93&lt;$G$5,AF95+1,"")</f>
        <v>46363</v>
      </c>
      <c r="AA116" s="137">
        <f t="shared" ref="AA116:AF116" si="72">IF(Z114&lt;$G$5,Z116+1,"")</f>
        <v>46364</v>
      </c>
      <c r="AB116" s="137">
        <f t="shared" si="72"/>
        <v>46365</v>
      </c>
      <c r="AC116" s="137">
        <f t="shared" si="72"/>
        <v>46366</v>
      </c>
      <c r="AD116" s="137">
        <f t="shared" si="72"/>
        <v>46367</v>
      </c>
      <c r="AE116" s="137">
        <f t="shared" si="72"/>
        <v>46368</v>
      </c>
      <c r="AF116" s="137">
        <f t="shared" si="72"/>
        <v>46369</v>
      </c>
      <c r="AG116" s="150" t="s">
        <v>25</v>
      </c>
      <c r="AH116" s="156">
        <f>COUNTIFS(Z117:AF117,"土",Z118:AF118,"")+COUNTIFS(Z117:AF117,"日",Z118:AF118,"")</f>
        <v>2</v>
      </c>
      <c r="AJ116" s="120" t="s">
        <v>49</v>
      </c>
      <c r="AK116" s="127" t="str">
        <f>IF(AQ93&lt;$G$5,AQ95+1,"")</f>
        <v/>
      </c>
      <c r="AL116" s="137" t="str">
        <f t="shared" ref="AL116:AQ116" si="73">IF(AK114&lt;$G$5,AK116+1,"")</f>
        <v/>
      </c>
      <c r="AM116" s="137" t="str">
        <f t="shared" si="73"/>
        <v/>
      </c>
      <c r="AN116" s="137" t="str">
        <f t="shared" si="73"/>
        <v/>
      </c>
      <c r="AO116" s="137" t="str">
        <f t="shared" si="73"/>
        <v/>
      </c>
      <c r="AP116" s="137" t="str">
        <f t="shared" si="73"/>
        <v/>
      </c>
      <c r="AQ116" s="137" t="str">
        <f t="shared" si="73"/>
        <v/>
      </c>
      <c r="AR116" s="150" t="s">
        <v>25</v>
      </c>
      <c r="AS116" s="156">
        <f>COUNTIFS(AK117:AQ117,"土",AK118:AQ118,"")+COUNTIFS(AK117:AQ117,"日",AK118:AQ118,"")</f>
        <v>0</v>
      </c>
      <c r="AV116" s="120" t="s">
        <v>49</v>
      </c>
      <c r="AW116" s="127" t="str">
        <f>IF(BC93&lt;$G$5,BC95+1,"")</f>
        <v/>
      </c>
      <c r="AX116" s="137" t="str">
        <f t="shared" ref="AX116:BC116" si="74">IF(AW114&lt;$G$5,AW116+1,"")</f>
        <v/>
      </c>
      <c r="AY116" s="137" t="str">
        <f t="shared" si="74"/>
        <v/>
      </c>
      <c r="AZ116" s="137" t="str">
        <f t="shared" si="74"/>
        <v/>
      </c>
      <c r="BA116" s="137" t="str">
        <f t="shared" si="74"/>
        <v/>
      </c>
      <c r="BB116" s="137" t="str">
        <f t="shared" si="74"/>
        <v/>
      </c>
      <c r="BC116" s="137" t="str">
        <f t="shared" si="74"/>
        <v/>
      </c>
      <c r="BD116" s="150" t="s">
        <v>25</v>
      </c>
      <c r="BE116" s="156">
        <f>COUNTIFS(AW117:BC117,"土",AW118:BC118,"")+COUNTIFS(AW117:BC117,"日",AW118:BC118,"")</f>
        <v>0</v>
      </c>
      <c r="BG116" s="120" t="s">
        <v>49</v>
      </c>
      <c r="BH116" s="127" t="str">
        <f>IF(BN93&lt;$G$5,BN95+1,"")</f>
        <v/>
      </c>
      <c r="BI116" s="137" t="str">
        <f t="shared" ref="BI116:BN116" si="75">IF(BH114&lt;$G$5,BH116+1,"")</f>
        <v/>
      </c>
      <c r="BJ116" s="137" t="str">
        <f t="shared" si="75"/>
        <v/>
      </c>
      <c r="BK116" s="137" t="str">
        <f t="shared" si="75"/>
        <v/>
      </c>
      <c r="BL116" s="137" t="str">
        <f t="shared" si="75"/>
        <v/>
      </c>
      <c r="BM116" s="137" t="str">
        <f t="shared" si="75"/>
        <v/>
      </c>
      <c r="BN116" s="137" t="str">
        <f t="shared" si="75"/>
        <v/>
      </c>
      <c r="BO116" s="150" t="s">
        <v>25</v>
      </c>
      <c r="BP116" s="156">
        <f>COUNTIFS(BH117:BN117,"土",BH118:BN118,"")+COUNTIFS(BH117:BN117,"日",BH118:BN118,"")</f>
        <v>0</v>
      </c>
    </row>
    <row r="117" spans="1:74" ht="14.25" customHeight="1">
      <c r="A117" s="116"/>
      <c r="B117" s="120" t="s">
        <v>26</v>
      </c>
      <c r="C117" s="128" t="str">
        <f>IF(C116="","","月")</f>
        <v>月</v>
      </c>
      <c r="D117" s="128" t="str">
        <f>IF(D116="","","火")</f>
        <v>火</v>
      </c>
      <c r="E117" s="128" t="str">
        <f>IF(E116="","","水")</f>
        <v>水</v>
      </c>
      <c r="F117" s="128" t="str">
        <f>IF(F116="","","木")</f>
        <v>木</v>
      </c>
      <c r="G117" s="128" t="str">
        <f>IF(G116="","","金")</f>
        <v>金</v>
      </c>
      <c r="H117" s="128" t="str">
        <f>IF(H116="","","土")</f>
        <v>土</v>
      </c>
      <c r="I117" s="128" t="str">
        <f>IF(I116="","","日")</f>
        <v>日</v>
      </c>
      <c r="J117" s="151" t="s">
        <v>50</v>
      </c>
      <c r="K117" s="157">
        <f>COUNTIF(C118:I118,"夏休")+COUNTIF(C118:I118,"冬休")+COUNTIF(C118:I118,"中止")+COUNTIF(C118:I118,"制作中")</f>
        <v>1</v>
      </c>
      <c r="L117" s="116"/>
      <c r="M117" s="120" t="s">
        <v>26</v>
      </c>
      <c r="N117" s="128" t="str">
        <f>IF(N116="","","月")</f>
        <v>月</v>
      </c>
      <c r="O117" s="128" t="str">
        <f>IF(O116="","","火")</f>
        <v>火</v>
      </c>
      <c r="P117" s="128" t="str">
        <f>IF(P116="","","水")</f>
        <v>水</v>
      </c>
      <c r="Q117" s="128" t="str">
        <f>IF(Q116="","","木")</f>
        <v>木</v>
      </c>
      <c r="R117" s="128" t="str">
        <f>IF(R116="","","金")</f>
        <v>金</v>
      </c>
      <c r="S117" s="128" t="str">
        <f>IF(S116="","","土")</f>
        <v>土</v>
      </c>
      <c r="T117" s="128" t="str">
        <f>IF(T116="","","日")</f>
        <v>日</v>
      </c>
      <c r="U117" s="151" t="s">
        <v>50</v>
      </c>
      <c r="V117" s="157">
        <f>COUNTIF(N118:T118,"夏休")+COUNTIF(N118:T118,"冬休")+COUNTIF(N118:T118,"中止")+COUNTIF(N118:T118,"制作中")</f>
        <v>0</v>
      </c>
      <c r="Y117" s="120" t="s">
        <v>26</v>
      </c>
      <c r="Z117" s="128" t="str">
        <f>IF(Z116="","","月")</f>
        <v>月</v>
      </c>
      <c r="AA117" s="128" t="str">
        <f>IF(AA116="","","火")</f>
        <v>火</v>
      </c>
      <c r="AB117" s="128" t="str">
        <f>IF(AB116="","","水")</f>
        <v>水</v>
      </c>
      <c r="AC117" s="128" t="str">
        <f>IF(AC116="","","木")</f>
        <v>木</v>
      </c>
      <c r="AD117" s="128" t="str">
        <f>IF(AD116="","","金")</f>
        <v>金</v>
      </c>
      <c r="AE117" s="128" t="str">
        <f>IF(AE116="","","土")</f>
        <v>土</v>
      </c>
      <c r="AF117" s="128" t="str">
        <f>IF(AF116="","","日")</f>
        <v>日</v>
      </c>
      <c r="AG117" s="151" t="s">
        <v>50</v>
      </c>
      <c r="AH117" s="157">
        <f>COUNTIF(Z118:AF118,"夏休")+COUNTIF(Z118:AF118,"冬休")+COUNTIF(Z118:AF118,"中止")+COUNTIF(Z118:AF118,"制作中")</f>
        <v>0</v>
      </c>
      <c r="AJ117" s="120" t="s">
        <v>26</v>
      </c>
      <c r="AK117" s="128" t="str">
        <f>IF(AK116="","","月")</f>
        <v/>
      </c>
      <c r="AL117" s="128" t="str">
        <f>IF(AL116="","","火")</f>
        <v/>
      </c>
      <c r="AM117" s="128" t="str">
        <f>IF(AM116="","","水")</f>
        <v/>
      </c>
      <c r="AN117" s="128" t="str">
        <f>IF(AN116="","","木")</f>
        <v/>
      </c>
      <c r="AO117" s="128" t="str">
        <f>IF(AO116="","","金")</f>
        <v/>
      </c>
      <c r="AP117" s="128" t="str">
        <f>IF(AP116="","","土")</f>
        <v/>
      </c>
      <c r="AQ117" s="128" t="str">
        <f>IF(AQ116="","","日")</f>
        <v/>
      </c>
      <c r="AR117" s="151" t="s">
        <v>50</v>
      </c>
      <c r="AS117" s="157">
        <f>COUNTIF(AK118:AQ118,"夏休")+COUNTIF(AK118:AQ118,"冬休")+COUNTIF(AK118:AQ118,"中止")+COUNTIF(AK118:AQ118,"制作中")</f>
        <v>0</v>
      </c>
      <c r="AV117" s="120" t="s">
        <v>26</v>
      </c>
      <c r="AW117" s="128" t="str">
        <f>IF(AW116="","","月")</f>
        <v/>
      </c>
      <c r="AX117" s="128" t="str">
        <f>IF(AX116="","","火")</f>
        <v/>
      </c>
      <c r="AY117" s="128" t="str">
        <f>IF(AY116="","","水")</f>
        <v/>
      </c>
      <c r="AZ117" s="128" t="str">
        <f>IF(AZ116="","","木")</f>
        <v/>
      </c>
      <c r="BA117" s="128" t="str">
        <f>IF(BA116="","","金")</f>
        <v/>
      </c>
      <c r="BB117" s="128" t="str">
        <f>IF(BB116="","","土")</f>
        <v/>
      </c>
      <c r="BC117" s="128" t="str">
        <f>IF(BC116="","","日")</f>
        <v/>
      </c>
      <c r="BD117" s="151" t="s">
        <v>50</v>
      </c>
      <c r="BE117" s="157">
        <f>COUNTIF(AW118:BC118,"夏休")+COUNTIF(AW118:BC118,"冬休")+COUNTIF(AW118:BC118,"中止")+COUNTIF(AW118:BC118,"制作中")</f>
        <v>0</v>
      </c>
      <c r="BG117" s="120" t="s">
        <v>26</v>
      </c>
      <c r="BH117" s="128" t="str">
        <f>IF(BH116="","","月")</f>
        <v/>
      </c>
      <c r="BI117" s="128" t="str">
        <f>IF(BI116="","","火")</f>
        <v/>
      </c>
      <c r="BJ117" s="128" t="str">
        <f>IF(BJ116="","","水")</f>
        <v/>
      </c>
      <c r="BK117" s="128" t="str">
        <f>IF(BK116="","","木")</f>
        <v/>
      </c>
      <c r="BL117" s="128" t="str">
        <f>IF(BL116="","","金")</f>
        <v/>
      </c>
      <c r="BM117" s="128" t="str">
        <f>IF(BM116="","","土")</f>
        <v/>
      </c>
      <c r="BN117" s="128" t="str">
        <f>IF(BN116="","","日")</f>
        <v/>
      </c>
      <c r="BO117" s="151" t="s">
        <v>50</v>
      </c>
      <c r="BP117" s="157">
        <f>COUNTIF(BH118:BN118,"夏休")+COUNTIF(BH118:BN118,"冬休")+COUNTIF(BH118:BN118,"中止")+COUNTIF(BH118:BN118,"制作中")</f>
        <v>0</v>
      </c>
    </row>
    <row r="118" spans="1:74" ht="14.25" customHeight="1">
      <c r="A118" s="116"/>
      <c r="B118" s="120" t="s">
        <v>50</v>
      </c>
      <c r="C118" s="129" t="s">
        <v>36</v>
      </c>
      <c r="D118" s="138"/>
      <c r="E118" s="138"/>
      <c r="F118" s="138"/>
      <c r="G118" s="138"/>
      <c r="H118" s="138"/>
      <c r="I118" s="146"/>
      <c r="J118" s="151" t="s">
        <v>4</v>
      </c>
      <c r="K118" s="157">
        <f>COUNT(C116:I116)-K117</f>
        <v>6</v>
      </c>
      <c r="L118" s="116"/>
      <c r="M118" s="120" t="s">
        <v>50</v>
      </c>
      <c r="N118" s="129"/>
      <c r="O118" s="138"/>
      <c r="P118" s="138"/>
      <c r="Q118" s="138"/>
      <c r="R118" s="138"/>
      <c r="S118" s="138"/>
      <c r="T118" s="146"/>
      <c r="U118" s="151" t="s">
        <v>4</v>
      </c>
      <c r="V118" s="157">
        <f>COUNT(N116:T116)-V117</f>
        <v>7</v>
      </c>
      <c r="Y118" s="120" t="s">
        <v>50</v>
      </c>
      <c r="Z118" s="129"/>
      <c r="AA118" s="138"/>
      <c r="AB118" s="138"/>
      <c r="AC118" s="138"/>
      <c r="AD118" s="138"/>
      <c r="AE118" s="138"/>
      <c r="AF118" s="146"/>
      <c r="AG118" s="151" t="s">
        <v>4</v>
      </c>
      <c r="AH118" s="157">
        <f>COUNT(Z116:AF116)-AH117</f>
        <v>7</v>
      </c>
      <c r="AJ118" s="120" t="s">
        <v>50</v>
      </c>
      <c r="AK118" s="129"/>
      <c r="AL118" s="138"/>
      <c r="AM118" s="138"/>
      <c r="AN118" s="138"/>
      <c r="AO118" s="138"/>
      <c r="AP118" s="138"/>
      <c r="AQ118" s="146"/>
      <c r="AR118" s="151" t="s">
        <v>4</v>
      </c>
      <c r="AS118" s="157">
        <f>COUNT(AK116:AQ116)-AS117</f>
        <v>0</v>
      </c>
      <c r="AV118" s="120" t="s">
        <v>50</v>
      </c>
      <c r="AW118" s="129"/>
      <c r="AX118" s="138"/>
      <c r="AY118" s="138"/>
      <c r="AZ118" s="138"/>
      <c r="BA118" s="138"/>
      <c r="BB118" s="138"/>
      <c r="BC118" s="146"/>
      <c r="BD118" s="151" t="s">
        <v>4</v>
      </c>
      <c r="BE118" s="157">
        <f>COUNT(AW116:BC116)-BE117</f>
        <v>0</v>
      </c>
      <c r="BG118" s="120" t="s">
        <v>50</v>
      </c>
      <c r="BH118" s="129"/>
      <c r="BI118" s="138"/>
      <c r="BJ118" s="138"/>
      <c r="BK118" s="138"/>
      <c r="BL118" s="138"/>
      <c r="BM118" s="138"/>
      <c r="BN118" s="146"/>
      <c r="BO118" s="151" t="s">
        <v>4</v>
      </c>
      <c r="BP118" s="157">
        <f>COUNT(BH116:BN116)-BP117</f>
        <v>0</v>
      </c>
    </row>
    <row r="119" spans="1:74" ht="14.25" customHeight="1">
      <c r="A119" s="116"/>
      <c r="B119" s="120"/>
      <c r="C119" s="130"/>
      <c r="D119" s="139"/>
      <c r="E119" s="139"/>
      <c r="F119" s="139"/>
      <c r="G119" s="139"/>
      <c r="H119" s="139"/>
      <c r="I119" s="147"/>
      <c r="J119" s="151" t="s">
        <v>29</v>
      </c>
      <c r="K119" s="157">
        <f>COUNTIF(C120:I121,"休")</f>
        <v>2</v>
      </c>
      <c r="L119" s="116"/>
      <c r="M119" s="120"/>
      <c r="N119" s="130"/>
      <c r="O119" s="139"/>
      <c r="P119" s="139"/>
      <c r="Q119" s="139"/>
      <c r="R119" s="139"/>
      <c r="S119" s="139"/>
      <c r="T119" s="147"/>
      <c r="U119" s="151" t="s">
        <v>29</v>
      </c>
      <c r="V119" s="157">
        <f>COUNTIF(N120:T121,"休")</f>
        <v>2</v>
      </c>
      <c r="Y119" s="120"/>
      <c r="Z119" s="130"/>
      <c r="AA119" s="139"/>
      <c r="AB119" s="139"/>
      <c r="AC119" s="139"/>
      <c r="AD119" s="139"/>
      <c r="AE119" s="139"/>
      <c r="AF119" s="147"/>
      <c r="AG119" s="151" t="s">
        <v>29</v>
      </c>
      <c r="AH119" s="157">
        <f>COUNTIF(Z120:AF121,"休")</f>
        <v>2</v>
      </c>
      <c r="AJ119" s="120"/>
      <c r="AK119" s="130"/>
      <c r="AL119" s="139"/>
      <c r="AM119" s="139"/>
      <c r="AN119" s="139"/>
      <c r="AO119" s="139"/>
      <c r="AP119" s="139"/>
      <c r="AQ119" s="147"/>
      <c r="AR119" s="151" t="s">
        <v>29</v>
      </c>
      <c r="AS119" s="157">
        <f>COUNTIF(AK120:AQ121,"休")</f>
        <v>0</v>
      </c>
      <c r="AV119" s="120"/>
      <c r="AW119" s="130"/>
      <c r="AX119" s="139"/>
      <c r="AY119" s="139"/>
      <c r="AZ119" s="139"/>
      <c r="BA119" s="139"/>
      <c r="BB119" s="139"/>
      <c r="BC119" s="147"/>
      <c r="BD119" s="151" t="s">
        <v>29</v>
      </c>
      <c r="BE119" s="157">
        <f>COUNTIF(AW120:BC121,"休")</f>
        <v>0</v>
      </c>
      <c r="BG119" s="120"/>
      <c r="BH119" s="130"/>
      <c r="BI119" s="139"/>
      <c r="BJ119" s="139"/>
      <c r="BK119" s="139"/>
      <c r="BL119" s="139"/>
      <c r="BM119" s="139"/>
      <c r="BN119" s="147"/>
      <c r="BO119" s="151" t="s">
        <v>29</v>
      </c>
      <c r="BP119" s="157">
        <f>COUNTIF(BH120:BN121,"休")</f>
        <v>0</v>
      </c>
    </row>
    <row r="120" spans="1:74" ht="14.25" customHeight="1">
      <c r="A120" s="116"/>
      <c r="B120" s="120" t="s">
        <v>2</v>
      </c>
      <c r="C120" s="131"/>
      <c r="D120" s="140"/>
      <c r="E120" s="140"/>
      <c r="F120" s="140"/>
      <c r="G120" s="140"/>
      <c r="H120" s="140" t="s">
        <v>57</v>
      </c>
      <c r="I120" s="148" t="s">
        <v>57</v>
      </c>
      <c r="J120" s="151" t="s">
        <v>30</v>
      </c>
      <c r="K120" s="160">
        <f>K119/K118</f>
        <v>0.33333333333333331</v>
      </c>
      <c r="L120" s="116"/>
      <c r="M120" s="120" t="s">
        <v>2</v>
      </c>
      <c r="N120" s="131"/>
      <c r="O120" s="140"/>
      <c r="P120" s="140"/>
      <c r="Q120" s="140"/>
      <c r="R120" s="140"/>
      <c r="S120" s="140" t="s">
        <v>57</v>
      </c>
      <c r="T120" s="148" t="s">
        <v>57</v>
      </c>
      <c r="U120" s="151" t="s">
        <v>30</v>
      </c>
      <c r="V120" s="160">
        <f>V119/V118</f>
        <v>0.2857142857142857</v>
      </c>
      <c r="Y120" s="120" t="s">
        <v>2</v>
      </c>
      <c r="Z120" s="131"/>
      <c r="AA120" s="140"/>
      <c r="AB120" s="140"/>
      <c r="AC120" s="140"/>
      <c r="AD120" s="140"/>
      <c r="AE120" s="140" t="s">
        <v>57</v>
      </c>
      <c r="AF120" s="148" t="s">
        <v>57</v>
      </c>
      <c r="AG120" s="151" t="s">
        <v>30</v>
      </c>
      <c r="AH120" s="160">
        <f>AH119/AH118</f>
        <v>0.2857142857142857</v>
      </c>
      <c r="AJ120" s="120" t="s">
        <v>2</v>
      </c>
      <c r="AK120" s="131"/>
      <c r="AL120" s="140"/>
      <c r="AM120" s="140"/>
      <c r="AN120" s="140"/>
      <c r="AO120" s="140"/>
      <c r="AP120" s="140"/>
      <c r="AQ120" s="148"/>
      <c r="AR120" s="151" t="s">
        <v>30</v>
      </c>
      <c r="AS120" s="160" t="e">
        <f>AS119/AS118</f>
        <v>#DIV/0!</v>
      </c>
      <c r="AV120" s="120" t="s">
        <v>2</v>
      </c>
      <c r="AW120" s="131"/>
      <c r="AX120" s="140"/>
      <c r="AY120" s="140"/>
      <c r="AZ120" s="140"/>
      <c r="BA120" s="140"/>
      <c r="BB120" s="140"/>
      <c r="BC120" s="148"/>
      <c r="BD120" s="151" t="s">
        <v>30</v>
      </c>
      <c r="BE120" s="160" t="e">
        <f>BE119/BE118</f>
        <v>#DIV/0!</v>
      </c>
      <c r="BG120" s="120" t="s">
        <v>2</v>
      </c>
      <c r="BH120" s="131"/>
      <c r="BI120" s="140"/>
      <c r="BJ120" s="140"/>
      <c r="BK120" s="140"/>
      <c r="BL120" s="140"/>
      <c r="BM120" s="140"/>
      <c r="BN120" s="148"/>
      <c r="BO120" s="151" t="s">
        <v>30</v>
      </c>
      <c r="BP120" s="160" t="e">
        <f>BP119/BP118</f>
        <v>#DIV/0!</v>
      </c>
    </row>
    <row r="121" spans="1:74" ht="14.25" customHeight="1">
      <c r="A121" s="116"/>
      <c r="B121" s="120"/>
      <c r="C121" s="131"/>
      <c r="D121" s="140"/>
      <c r="E121" s="140"/>
      <c r="F121" s="140"/>
      <c r="G121" s="140"/>
      <c r="H121" s="140"/>
      <c r="I121" s="148"/>
      <c r="J121" s="151" t="s">
        <v>7</v>
      </c>
      <c r="K121" s="157">
        <f>COUNTA(C122:I122)</f>
        <v>2</v>
      </c>
      <c r="L121" s="116"/>
      <c r="M121" s="120"/>
      <c r="N121" s="131"/>
      <c r="O121" s="140"/>
      <c r="P121" s="140"/>
      <c r="Q121" s="140"/>
      <c r="R121" s="140"/>
      <c r="S121" s="140"/>
      <c r="T121" s="148"/>
      <c r="U121" s="151" t="s">
        <v>7</v>
      </c>
      <c r="V121" s="157">
        <f>COUNTA(N122:T122)</f>
        <v>2</v>
      </c>
      <c r="Y121" s="120"/>
      <c r="Z121" s="131"/>
      <c r="AA121" s="140"/>
      <c r="AB121" s="140"/>
      <c r="AC121" s="140"/>
      <c r="AD121" s="140"/>
      <c r="AE121" s="140"/>
      <c r="AF121" s="148"/>
      <c r="AG121" s="151" t="s">
        <v>7</v>
      </c>
      <c r="AH121" s="157">
        <f>COUNTA(Z122:AF122)</f>
        <v>2</v>
      </c>
      <c r="AJ121" s="120"/>
      <c r="AK121" s="131"/>
      <c r="AL121" s="140"/>
      <c r="AM121" s="140"/>
      <c r="AN121" s="140"/>
      <c r="AO121" s="140"/>
      <c r="AP121" s="140"/>
      <c r="AQ121" s="148"/>
      <c r="AR121" s="151" t="s">
        <v>7</v>
      </c>
      <c r="AS121" s="157">
        <f>COUNTA(AK122:AQ122)</f>
        <v>0</v>
      </c>
      <c r="AV121" s="120"/>
      <c r="AW121" s="131"/>
      <c r="AX121" s="140"/>
      <c r="AY121" s="140"/>
      <c r="AZ121" s="140"/>
      <c r="BA121" s="140"/>
      <c r="BB121" s="140"/>
      <c r="BC121" s="148"/>
      <c r="BD121" s="151" t="s">
        <v>7</v>
      </c>
      <c r="BE121" s="157">
        <f>COUNTA(AW122:BC122)</f>
        <v>0</v>
      </c>
      <c r="BG121" s="120"/>
      <c r="BH121" s="131"/>
      <c r="BI121" s="140"/>
      <c r="BJ121" s="140"/>
      <c r="BK121" s="140"/>
      <c r="BL121" s="140"/>
      <c r="BM121" s="140"/>
      <c r="BN121" s="148"/>
      <c r="BO121" s="151" t="s">
        <v>7</v>
      </c>
      <c r="BP121" s="157">
        <f>COUNTA(BH122:BN122)</f>
        <v>0</v>
      </c>
    </row>
    <row r="122" spans="1:74" ht="14.25" customHeight="1">
      <c r="A122" s="116"/>
      <c r="B122" s="120" t="s">
        <v>17</v>
      </c>
      <c r="C122" s="131"/>
      <c r="D122" s="140"/>
      <c r="E122" s="140"/>
      <c r="F122" s="140"/>
      <c r="G122" s="140"/>
      <c r="H122" s="140" t="s">
        <v>57</v>
      </c>
      <c r="I122" s="148" t="s">
        <v>57</v>
      </c>
      <c r="J122" s="151" t="s">
        <v>31</v>
      </c>
      <c r="K122" s="160">
        <f>K121/K118</f>
        <v>0.33333333333333331</v>
      </c>
      <c r="L122" s="116"/>
      <c r="M122" s="120" t="s">
        <v>17</v>
      </c>
      <c r="N122" s="131"/>
      <c r="O122" s="140"/>
      <c r="P122" s="140"/>
      <c r="Q122" s="140"/>
      <c r="R122" s="140"/>
      <c r="S122" s="140" t="s">
        <v>57</v>
      </c>
      <c r="T122" s="148" t="s">
        <v>57</v>
      </c>
      <c r="U122" s="151" t="s">
        <v>31</v>
      </c>
      <c r="V122" s="160">
        <f>V121/V118</f>
        <v>0.2857142857142857</v>
      </c>
      <c r="Y122" s="120" t="s">
        <v>17</v>
      </c>
      <c r="Z122" s="131"/>
      <c r="AA122" s="140"/>
      <c r="AB122" s="140"/>
      <c r="AC122" s="140"/>
      <c r="AD122" s="140"/>
      <c r="AE122" s="140" t="s">
        <v>57</v>
      </c>
      <c r="AF122" s="148" t="s">
        <v>57</v>
      </c>
      <c r="AG122" s="151" t="s">
        <v>31</v>
      </c>
      <c r="AH122" s="160">
        <f>AH121/AH118</f>
        <v>0.2857142857142857</v>
      </c>
      <c r="AJ122" s="120" t="s">
        <v>17</v>
      </c>
      <c r="AK122" s="131"/>
      <c r="AL122" s="140"/>
      <c r="AM122" s="140"/>
      <c r="AN122" s="140"/>
      <c r="AO122" s="140"/>
      <c r="AP122" s="140"/>
      <c r="AQ122" s="148"/>
      <c r="AR122" s="151" t="s">
        <v>31</v>
      </c>
      <c r="AS122" s="160" t="e">
        <f>AS121/AS118</f>
        <v>#DIV/0!</v>
      </c>
      <c r="AV122" s="120" t="s">
        <v>17</v>
      </c>
      <c r="AW122" s="131"/>
      <c r="AX122" s="140"/>
      <c r="AY122" s="140"/>
      <c r="AZ122" s="140"/>
      <c r="BA122" s="140"/>
      <c r="BB122" s="140"/>
      <c r="BC122" s="148"/>
      <c r="BD122" s="151" t="s">
        <v>31</v>
      </c>
      <c r="BE122" s="160" t="e">
        <f>BE121/BE118</f>
        <v>#DIV/0!</v>
      </c>
      <c r="BG122" s="120" t="s">
        <v>17</v>
      </c>
      <c r="BH122" s="131"/>
      <c r="BI122" s="140"/>
      <c r="BJ122" s="140"/>
      <c r="BK122" s="140"/>
      <c r="BL122" s="140"/>
      <c r="BM122" s="140"/>
      <c r="BN122" s="148"/>
      <c r="BO122" s="151" t="s">
        <v>31</v>
      </c>
      <c r="BP122" s="160" t="e">
        <f>BP121/BP118</f>
        <v>#DIV/0!</v>
      </c>
    </row>
    <row r="123" spans="1:74" ht="14.25" customHeight="1">
      <c r="A123" s="116"/>
      <c r="B123" s="121"/>
      <c r="C123" s="132"/>
      <c r="D123" s="141"/>
      <c r="E123" s="141"/>
      <c r="F123" s="141"/>
      <c r="G123" s="141"/>
      <c r="H123" s="141"/>
      <c r="I123" s="149"/>
      <c r="J123" s="152" t="s">
        <v>10</v>
      </c>
      <c r="K123" s="149" t="str">
        <f>IF(1&gt;K116,"対象外",IF(K121&gt;=K116,"OK","NG"))</f>
        <v>OK</v>
      </c>
      <c r="L123" s="116"/>
      <c r="M123" s="121"/>
      <c r="N123" s="132"/>
      <c r="O123" s="141"/>
      <c r="P123" s="141"/>
      <c r="Q123" s="141"/>
      <c r="R123" s="141"/>
      <c r="S123" s="141"/>
      <c r="T123" s="149"/>
      <c r="U123" s="152" t="s">
        <v>10</v>
      </c>
      <c r="V123" s="149" t="str">
        <f>IF(1&gt;V116,"対象外",IF(V121&gt;=V116,"OK","NG"))</f>
        <v>OK</v>
      </c>
      <c r="Y123" s="121"/>
      <c r="Z123" s="132"/>
      <c r="AA123" s="141"/>
      <c r="AB123" s="141"/>
      <c r="AC123" s="141"/>
      <c r="AD123" s="141"/>
      <c r="AE123" s="141"/>
      <c r="AF123" s="149"/>
      <c r="AG123" s="152" t="s">
        <v>10</v>
      </c>
      <c r="AH123" s="149" t="str">
        <f>IF(1&gt;AH116,"対象外",IF(AH121&gt;=AH116,"OK","NG"))</f>
        <v>OK</v>
      </c>
      <c r="AJ123" s="121"/>
      <c r="AK123" s="132"/>
      <c r="AL123" s="141"/>
      <c r="AM123" s="141"/>
      <c r="AN123" s="141"/>
      <c r="AO123" s="141"/>
      <c r="AP123" s="141"/>
      <c r="AQ123" s="149"/>
      <c r="AR123" s="152" t="s">
        <v>10</v>
      </c>
      <c r="AS123" s="149" t="str">
        <f>IF(1&gt;AS116,"対象外",IF(AS121&gt;=AS116,"OK","NG"))</f>
        <v>対象外</v>
      </c>
      <c r="AV123" s="121"/>
      <c r="AW123" s="132"/>
      <c r="AX123" s="141"/>
      <c r="AY123" s="141"/>
      <c r="AZ123" s="141"/>
      <c r="BA123" s="141"/>
      <c r="BB123" s="141"/>
      <c r="BC123" s="149"/>
      <c r="BD123" s="152" t="s">
        <v>10</v>
      </c>
      <c r="BE123" s="149" t="str">
        <f>IF(1&gt;BE116,"対象外",IF(BE121&gt;=BE116,"OK","NG"))</f>
        <v>対象外</v>
      </c>
      <c r="BG123" s="121"/>
      <c r="BH123" s="132"/>
      <c r="BI123" s="141"/>
      <c r="BJ123" s="141"/>
      <c r="BK123" s="141"/>
      <c r="BL123" s="141"/>
      <c r="BM123" s="141"/>
      <c r="BN123" s="149"/>
      <c r="BO123" s="152" t="s">
        <v>10</v>
      </c>
      <c r="BP123" s="149" t="str">
        <f>IF(1&gt;BP116,"対象外",IF(BP121&gt;=BP116,"OK","NG"))</f>
        <v>対象外</v>
      </c>
      <c r="BV123" s="115" t="str">
        <f>IF(COUNTIF(K123:BP123,"NG")&gt;=1,"NG","OK")</f>
        <v>OK</v>
      </c>
    </row>
    <row r="124" spans="1:74" ht="14.25" hidden="1" customHeight="1">
      <c r="A124" s="116"/>
      <c r="B124" s="122" t="s">
        <v>32</v>
      </c>
      <c r="C124" s="123"/>
      <c r="D124" s="123"/>
      <c r="E124" s="123"/>
      <c r="F124" s="123"/>
      <c r="G124" s="123"/>
      <c r="H124" s="122">
        <f>IF(AND(DAY(H116)&gt;=22,DAY(H116)&lt;=28,H117="土"),1,0)</f>
        <v>1</v>
      </c>
      <c r="I124" s="123"/>
      <c r="J124" s="116"/>
      <c r="K124" s="116"/>
      <c r="L124" s="116"/>
      <c r="M124" s="123"/>
      <c r="N124" s="123"/>
      <c r="O124" s="123"/>
      <c r="P124" s="123"/>
      <c r="Q124" s="123"/>
      <c r="R124" s="123"/>
      <c r="S124" s="122">
        <f>IF(AND(DAY(S116)&gt;=22,DAY(S116)&lt;=28,S117="土"),1,0)</f>
        <v>0</v>
      </c>
      <c r="T124" s="123"/>
      <c r="U124" s="116"/>
      <c r="V124" s="116"/>
      <c r="Y124" s="123"/>
      <c r="Z124" s="123"/>
      <c r="AA124" s="123"/>
      <c r="AB124" s="123"/>
      <c r="AC124" s="123"/>
      <c r="AD124" s="123"/>
      <c r="AE124" s="122">
        <f>IF(AND(DAY(AE116)&gt;=22,DAY(AE116)&lt;=28,AE117="土"),1,0)</f>
        <v>0</v>
      </c>
      <c r="AF124" s="123"/>
      <c r="AG124" s="116"/>
      <c r="AH124" s="116"/>
      <c r="AJ124" s="123"/>
      <c r="AK124" s="123"/>
      <c r="AL124" s="123"/>
      <c r="AM124" s="123"/>
      <c r="AN124" s="123"/>
      <c r="AO124" s="123"/>
      <c r="AP124" s="122" t="e">
        <f>IF(AND(DAY(AP116)&gt;=22,DAY(AP116)&lt;=28,AP117="土"),1,0)</f>
        <v>#VALUE!</v>
      </c>
      <c r="AQ124" s="123"/>
      <c r="AR124" s="116"/>
      <c r="AS124" s="116"/>
      <c r="AV124" s="123"/>
      <c r="AW124" s="123"/>
      <c r="AX124" s="123"/>
      <c r="AY124" s="123"/>
      <c r="AZ124" s="123"/>
      <c r="BA124" s="123"/>
      <c r="BB124" s="122" t="e">
        <f>IF(AND(DAY(BB116)&gt;=22,DAY(BB116)&lt;=28,BB117="土"),1,0)</f>
        <v>#VALUE!</v>
      </c>
      <c r="BC124" s="123"/>
      <c r="BD124" s="116"/>
      <c r="BE124" s="116"/>
      <c r="BG124" s="123"/>
      <c r="BH124" s="123"/>
      <c r="BI124" s="123"/>
      <c r="BJ124" s="123"/>
      <c r="BK124" s="123"/>
      <c r="BL124" s="123"/>
      <c r="BM124" s="122" t="e">
        <f>IF(AND(DAY(BM116)&gt;=22,DAY(BM116)&lt;=28,BM117="土"),1,0)</f>
        <v>#VALUE!</v>
      </c>
      <c r="BN124" s="123"/>
      <c r="BO124" s="116"/>
      <c r="BP124" s="116"/>
      <c r="BU124" s="115">
        <f t="shared" ref="BU124:BU131" si="76">_xlfn.AGGREGATE(9,6,C124:BN124)</f>
        <v>1</v>
      </c>
    </row>
    <row r="125" spans="1:74" ht="14.25" hidden="1" customHeight="1">
      <c r="A125" s="116"/>
      <c r="B125" s="122" t="s">
        <v>46</v>
      </c>
      <c r="C125" s="123"/>
      <c r="D125" s="123"/>
      <c r="E125" s="123"/>
      <c r="F125" s="123"/>
      <c r="G125" s="123"/>
      <c r="H125" s="122">
        <f>IF(AND(DAY(H116)&gt;=22,DAY(H116)&lt;=28,H117="土",OR(H122="休",H122="雨")),1,0)</f>
        <v>1</v>
      </c>
      <c r="I125" s="123"/>
      <c r="J125" s="116"/>
      <c r="K125" s="116"/>
      <c r="L125" s="116"/>
      <c r="M125" s="123"/>
      <c r="N125" s="123"/>
      <c r="O125" s="123"/>
      <c r="P125" s="123"/>
      <c r="Q125" s="123"/>
      <c r="R125" s="123"/>
      <c r="S125" s="122">
        <f>IF(AND(DAY(S116)&gt;=22,DAY(S116)&lt;=28,S117="土",OR(S122="休",S122="雨")),1,0)</f>
        <v>0</v>
      </c>
      <c r="T125" s="123"/>
      <c r="U125" s="116"/>
      <c r="V125" s="116"/>
      <c r="Y125" s="123"/>
      <c r="Z125" s="123"/>
      <c r="AA125" s="123"/>
      <c r="AB125" s="123"/>
      <c r="AC125" s="123"/>
      <c r="AD125" s="123"/>
      <c r="AE125" s="122">
        <f>IF(AND(DAY(AE116)&gt;=22,DAY(AE116)&lt;=28,AE117="土",OR(AE122="休",AE122="雨")),1,0)</f>
        <v>0</v>
      </c>
      <c r="AF125" s="123"/>
      <c r="AG125" s="116"/>
      <c r="AH125" s="116"/>
      <c r="AJ125" s="123"/>
      <c r="AK125" s="123"/>
      <c r="AL125" s="123"/>
      <c r="AM125" s="123"/>
      <c r="AN125" s="123"/>
      <c r="AO125" s="123"/>
      <c r="AP125" s="122" t="e">
        <f>IF(AND(DAY(AP116)&gt;=22,DAY(AP116)&lt;=28,AP117="土",OR(AP122="休",AP122="雨")),1,0)</f>
        <v>#VALUE!</v>
      </c>
      <c r="AQ125" s="123"/>
      <c r="AR125" s="116"/>
      <c r="AS125" s="116"/>
      <c r="AV125" s="123"/>
      <c r="AW125" s="123"/>
      <c r="AX125" s="123"/>
      <c r="AY125" s="123"/>
      <c r="AZ125" s="123"/>
      <c r="BA125" s="123"/>
      <c r="BB125" s="122" t="e">
        <f>IF(AND(DAY(BB116)&gt;=22,DAY(BB116)&lt;=28,BB117="土",OR(BB122="休",BB122="雨")),1,0)</f>
        <v>#VALUE!</v>
      </c>
      <c r="BC125" s="123"/>
      <c r="BD125" s="116"/>
      <c r="BE125" s="116"/>
      <c r="BG125" s="123"/>
      <c r="BH125" s="123"/>
      <c r="BI125" s="123"/>
      <c r="BJ125" s="123"/>
      <c r="BK125" s="123"/>
      <c r="BL125" s="123"/>
      <c r="BM125" s="122" t="e">
        <f>IF(AND(DAY(BM116)&gt;=22,DAY(BM116)&lt;=28,BM117="土",OR(BM122="休",BM122="雨")),1,0)</f>
        <v>#VALUE!</v>
      </c>
      <c r="BN125" s="123"/>
      <c r="BO125" s="116"/>
      <c r="BP125" s="116"/>
      <c r="BU125" s="115">
        <f t="shared" si="76"/>
        <v>1</v>
      </c>
    </row>
    <row r="126" spans="1:74" ht="14.25" hidden="1" customHeight="1">
      <c r="A126" s="116"/>
      <c r="B126" s="122" t="s">
        <v>37</v>
      </c>
      <c r="C126" s="123"/>
      <c r="D126" s="123"/>
      <c r="E126" s="123"/>
      <c r="F126" s="123"/>
      <c r="G126" s="123"/>
      <c r="H126" s="122">
        <f>IF(AND(DAY(H116)&gt;=8,DAY(H116)&lt;=14,H117="土"),1,0)</f>
        <v>0</v>
      </c>
      <c r="I126" s="123"/>
      <c r="J126" s="116"/>
      <c r="K126" s="116"/>
      <c r="L126" s="116"/>
      <c r="M126" s="123"/>
      <c r="N126" s="123"/>
      <c r="O126" s="123"/>
      <c r="P126" s="123"/>
      <c r="Q126" s="123"/>
      <c r="R126" s="123"/>
      <c r="S126" s="122">
        <f>IF(AND(DAY(S116)&gt;=8,DAY(S116)&lt;=14,S117="土"),1,0)</f>
        <v>0</v>
      </c>
      <c r="T126" s="123"/>
      <c r="U126" s="116"/>
      <c r="V126" s="116"/>
      <c r="Y126" s="123"/>
      <c r="Z126" s="123"/>
      <c r="AA126" s="123"/>
      <c r="AB126" s="123"/>
      <c r="AC126" s="123"/>
      <c r="AD126" s="123"/>
      <c r="AE126" s="122">
        <f>IF(AND(DAY(AE116)&gt;=8,DAY(AE116)&lt;=14,AE117="土"),1,0)</f>
        <v>1</v>
      </c>
      <c r="AF126" s="123"/>
      <c r="AG126" s="116"/>
      <c r="AH126" s="116"/>
      <c r="AJ126" s="123"/>
      <c r="AK126" s="123"/>
      <c r="AL126" s="123"/>
      <c r="AM126" s="123"/>
      <c r="AN126" s="123"/>
      <c r="AO126" s="123"/>
      <c r="AP126" s="122" t="e">
        <f>IF(AND(DAY(AP116)&gt;=8,DAY(AP116)&lt;=14,AP117="土"),1,0)</f>
        <v>#VALUE!</v>
      </c>
      <c r="AQ126" s="123"/>
      <c r="AR126" s="116"/>
      <c r="AS126" s="116"/>
      <c r="AV126" s="123"/>
      <c r="AW126" s="123"/>
      <c r="AX126" s="123"/>
      <c r="AY126" s="123"/>
      <c r="AZ126" s="123"/>
      <c r="BA126" s="123"/>
      <c r="BB126" s="122" t="e">
        <f>IF(AND(DAY(BB116)&gt;=8,DAY(BB116)&lt;=14,BB117="土"),1,0)</f>
        <v>#VALUE!</v>
      </c>
      <c r="BC126" s="123"/>
      <c r="BD126" s="116"/>
      <c r="BE126" s="116"/>
      <c r="BG126" s="123"/>
      <c r="BH126" s="123"/>
      <c r="BI126" s="123"/>
      <c r="BJ126" s="123"/>
      <c r="BK126" s="123"/>
      <c r="BL126" s="123"/>
      <c r="BM126" s="122" t="e">
        <f>IF(AND(DAY(BM116)&gt;=8,DAY(BM116)&lt;=14,BM117="土"),1,0)</f>
        <v>#VALUE!</v>
      </c>
      <c r="BN126" s="123"/>
      <c r="BO126" s="116"/>
      <c r="BP126" s="116"/>
      <c r="BU126" s="115">
        <f t="shared" si="76"/>
        <v>1</v>
      </c>
    </row>
    <row r="127" spans="1:74" ht="14.25" hidden="1" customHeight="1">
      <c r="A127" s="116"/>
      <c r="B127" s="122" t="s">
        <v>52</v>
      </c>
      <c r="C127" s="123"/>
      <c r="D127" s="123"/>
      <c r="E127" s="123"/>
      <c r="F127" s="123"/>
      <c r="G127" s="123"/>
      <c r="H127" s="122">
        <f>IF(AND(DAY(H116)&gt;=8,DAY(H116)&lt;=14,H117="土",OR(H122="休",H122="雨")),1,0)</f>
        <v>0</v>
      </c>
      <c r="I127" s="123"/>
      <c r="J127" s="116"/>
      <c r="K127" s="116"/>
      <c r="L127" s="116"/>
      <c r="M127" s="123"/>
      <c r="N127" s="123"/>
      <c r="O127" s="123"/>
      <c r="P127" s="123"/>
      <c r="Q127" s="123"/>
      <c r="R127" s="123"/>
      <c r="S127" s="122">
        <f>IF(AND(DAY(S116)&gt;=8,DAY(S116)&lt;=14,S117="土",OR(S122="休",S122="雨")),1,0)</f>
        <v>0</v>
      </c>
      <c r="T127" s="123"/>
      <c r="U127" s="116"/>
      <c r="V127" s="116"/>
      <c r="Y127" s="123"/>
      <c r="Z127" s="123"/>
      <c r="AA127" s="123"/>
      <c r="AB127" s="123"/>
      <c r="AC127" s="123"/>
      <c r="AD127" s="123"/>
      <c r="AE127" s="122">
        <f>IF(AND(DAY(AE116)&gt;=8,DAY(AE116)&lt;=14,AE117="土",OR(AE122="休",AE122="雨")),1,0)</f>
        <v>1</v>
      </c>
      <c r="AF127" s="123"/>
      <c r="AG127" s="116"/>
      <c r="AH127" s="116"/>
      <c r="AJ127" s="123"/>
      <c r="AK127" s="123"/>
      <c r="AL127" s="123"/>
      <c r="AM127" s="123"/>
      <c r="AN127" s="123"/>
      <c r="AO127" s="123"/>
      <c r="AP127" s="122" t="e">
        <f>IF(AND(DAY(AP116)&gt;=8,DAY(AP116)&lt;=14,AP117="土",OR(AP122="休",AP122="雨")),1,0)</f>
        <v>#VALUE!</v>
      </c>
      <c r="AQ127" s="123"/>
      <c r="AR127" s="116"/>
      <c r="AS127" s="116"/>
      <c r="AV127" s="123"/>
      <c r="AW127" s="123"/>
      <c r="AX127" s="123"/>
      <c r="AY127" s="123"/>
      <c r="AZ127" s="123"/>
      <c r="BA127" s="123"/>
      <c r="BB127" s="122" t="e">
        <f>IF(AND(DAY(BB116)&gt;=8,DAY(BB116)&lt;=14,BB117="土",OR(BB122="休",BB122="雨")),1,0)</f>
        <v>#VALUE!</v>
      </c>
      <c r="BC127" s="123"/>
      <c r="BD127" s="116"/>
      <c r="BE127" s="116"/>
      <c r="BG127" s="123"/>
      <c r="BH127" s="123"/>
      <c r="BI127" s="123"/>
      <c r="BJ127" s="123"/>
      <c r="BK127" s="123"/>
      <c r="BL127" s="123"/>
      <c r="BM127" s="122" t="e">
        <f>IF(AND(DAY(BM116)&gt;=8,DAY(BM116)&lt;=14,BM117="土",OR(BM122="休",BM122="雨")),1,0)</f>
        <v>#VALUE!</v>
      </c>
      <c r="BN127" s="123"/>
      <c r="BO127" s="116"/>
      <c r="BP127" s="116"/>
      <c r="BU127" s="115">
        <f t="shared" si="76"/>
        <v>1</v>
      </c>
    </row>
    <row r="128" spans="1:74" ht="14.25" hidden="1" customHeight="1">
      <c r="A128" s="116"/>
      <c r="B128" s="122" t="s">
        <v>51</v>
      </c>
      <c r="C128" s="123"/>
      <c r="D128" s="123"/>
      <c r="E128" s="123"/>
      <c r="F128" s="123"/>
      <c r="G128" s="123"/>
      <c r="H128" s="122"/>
      <c r="I128" s="122">
        <f>IF(AND(DAY(I116)&gt;=22,DAY(I116)&lt;=28,I117="日"),1,0)</f>
        <v>1</v>
      </c>
      <c r="J128" s="122"/>
      <c r="K128" s="122"/>
      <c r="L128" s="122"/>
      <c r="M128" s="122"/>
      <c r="N128" s="122"/>
      <c r="O128" s="122"/>
      <c r="P128" s="122"/>
      <c r="Q128" s="122"/>
      <c r="R128" s="122"/>
      <c r="S128" s="122"/>
      <c r="T128" s="122">
        <f>IF(AND(DAY(T116)&gt;=22,DAY(T116)&lt;=28,T117="日"),1,0)</f>
        <v>0</v>
      </c>
      <c r="U128" s="122"/>
      <c r="V128" s="122"/>
      <c r="W128" s="122"/>
      <c r="X128" s="122"/>
      <c r="Y128" s="122"/>
      <c r="Z128" s="122"/>
      <c r="AA128" s="122"/>
      <c r="AB128" s="122"/>
      <c r="AC128" s="122"/>
      <c r="AD128" s="122"/>
      <c r="AE128" s="122"/>
      <c r="AF128" s="122">
        <f>IF(AND(DAY(AF116)&gt;=22,DAY(AF116)&lt;=28,AF117="日"),1,0)</f>
        <v>0</v>
      </c>
      <c r="AG128" s="122"/>
      <c r="AH128" s="122"/>
      <c r="AI128" s="122"/>
      <c r="AJ128" s="122"/>
      <c r="AK128" s="122"/>
      <c r="AL128" s="122"/>
      <c r="AM128" s="122"/>
      <c r="AN128" s="122"/>
      <c r="AO128" s="122"/>
      <c r="AP128" s="122"/>
      <c r="AQ128" s="122" t="e">
        <f>IF(AND(DAY(AQ116)&gt;=22,DAY(AQ116)&lt;=28,AQ117="日"),1,0)</f>
        <v>#VALUE!</v>
      </c>
      <c r="AR128" s="122"/>
      <c r="AS128" s="122"/>
      <c r="AT128" s="122"/>
      <c r="AU128" s="122"/>
      <c r="AV128" s="122"/>
      <c r="AW128" s="122"/>
      <c r="AX128" s="122"/>
      <c r="AY128" s="122"/>
      <c r="AZ128" s="122"/>
      <c r="BA128" s="122"/>
      <c r="BB128" s="122"/>
      <c r="BC128" s="122" t="e">
        <f>IF(AND(DAY(BC116)&gt;=22,DAY(BC116)&lt;=28,BC117="日"),1,0)</f>
        <v>#VALUE!</v>
      </c>
      <c r="BD128" s="122"/>
      <c r="BE128" s="122"/>
      <c r="BF128" s="122"/>
      <c r="BG128" s="122"/>
      <c r="BH128" s="122"/>
      <c r="BI128" s="122"/>
      <c r="BJ128" s="122"/>
      <c r="BK128" s="122"/>
      <c r="BL128" s="122"/>
      <c r="BM128" s="122"/>
      <c r="BN128" s="122" t="e">
        <f>IF(AND(DAY(BN116)&gt;=22,DAY(BN116)&lt;=28,BN117="日"),1,0)</f>
        <v>#VALUE!</v>
      </c>
      <c r="BO128" s="116"/>
      <c r="BP128" s="116"/>
      <c r="BU128" s="115">
        <f t="shared" si="76"/>
        <v>1</v>
      </c>
    </row>
    <row r="129" spans="1:74" ht="14.25" hidden="1" customHeight="1">
      <c r="A129" s="116"/>
      <c r="B129" s="122" t="s">
        <v>53</v>
      </c>
      <c r="C129" s="123"/>
      <c r="D129" s="123"/>
      <c r="E129" s="123"/>
      <c r="F129" s="123"/>
      <c r="G129" s="123"/>
      <c r="H129" s="122"/>
      <c r="I129" s="122">
        <f>IF(AND(DAY(I116)&gt;=22,DAY(I116)&lt;=28,I117="日",OR(I122="休",I122="雨")),1,0)</f>
        <v>1</v>
      </c>
      <c r="J129" s="122"/>
      <c r="K129" s="122"/>
      <c r="L129" s="122"/>
      <c r="M129" s="122"/>
      <c r="N129" s="122"/>
      <c r="O129" s="122"/>
      <c r="P129" s="122"/>
      <c r="Q129" s="122"/>
      <c r="R129" s="122"/>
      <c r="S129" s="122"/>
      <c r="T129" s="122">
        <f>IF(AND(DAY(T116)&gt;=22,DAY(T116)&lt;=28,T117="日",OR(T122="休",T122="雨")),1,0)</f>
        <v>0</v>
      </c>
      <c r="U129" s="122"/>
      <c r="V129" s="122"/>
      <c r="W129" s="122"/>
      <c r="X129" s="122"/>
      <c r="Y129" s="122"/>
      <c r="Z129" s="122"/>
      <c r="AA129" s="122"/>
      <c r="AB129" s="122"/>
      <c r="AC129" s="122"/>
      <c r="AD129" s="122"/>
      <c r="AE129" s="122"/>
      <c r="AF129" s="122">
        <f>IF(AND(DAY(AF116)&gt;=22,DAY(AF116)&lt;=28,AF117="日",OR(AF122="休",AF122="雨")),1,0)</f>
        <v>0</v>
      </c>
      <c r="AG129" s="122"/>
      <c r="AH129" s="122"/>
      <c r="AI129" s="122"/>
      <c r="AJ129" s="122"/>
      <c r="AK129" s="122"/>
      <c r="AL129" s="122"/>
      <c r="AM129" s="122"/>
      <c r="AN129" s="122"/>
      <c r="AO129" s="122"/>
      <c r="AP129" s="122"/>
      <c r="AQ129" s="122" t="e">
        <f>IF(AND(DAY(AQ116)&gt;=22,DAY(AQ116)&lt;=28,AQ117="日",OR(AQ122="休",AQ122="雨")),1,0)</f>
        <v>#VALUE!</v>
      </c>
      <c r="AR129" s="122"/>
      <c r="AS129" s="122"/>
      <c r="AT129" s="122"/>
      <c r="AU129" s="122"/>
      <c r="AV129" s="122"/>
      <c r="AW129" s="122"/>
      <c r="AX129" s="122"/>
      <c r="AY129" s="122"/>
      <c r="AZ129" s="122"/>
      <c r="BA129" s="122"/>
      <c r="BB129" s="122"/>
      <c r="BC129" s="122" t="e">
        <f>IF(AND(DAY(BC116)&gt;=22,DAY(BC116)&lt;=28,BC117="日",OR(BC122="休",BC122="雨")),1,0)</f>
        <v>#VALUE!</v>
      </c>
      <c r="BD129" s="122"/>
      <c r="BE129" s="122"/>
      <c r="BF129" s="122"/>
      <c r="BG129" s="122"/>
      <c r="BH129" s="122"/>
      <c r="BI129" s="122"/>
      <c r="BJ129" s="122"/>
      <c r="BK129" s="122"/>
      <c r="BL129" s="122"/>
      <c r="BM129" s="122"/>
      <c r="BN129" s="122" t="e">
        <f>IF(AND(DAY(BN116)&gt;=22,DAY(BN116)&lt;=28,BN117="日",OR(BN122="休",BN122="雨")),1,0)</f>
        <v>#VALUE!</v>
      </c>
      <c r="BO129" s="116"/>
      <c r="BP129" s="116"/>
      <c r="BU129" s="115">
        <f t="shared" si="76"/>
        <v>1</v>
      </c>
    </row>
    <row r="130" spans="1:74" ht="14.25" hidden="1" customHeight="1">
      <c r="A130" s="116"/>
      <c r="B130" s="122" t="s">
        <v>54</v>
      </c>
      <c r="C130" s="123"/>
      <c r="D130" s="123"/>
      <c r="E130" s="123"/>
      <c r="F130" s="123"/>
      <c r="G130" s="123"/>
      <c r="H130" s="122"/>
      <c r="I130" s="122">
        <f>IF(AND(DAY(I116)&gt;=8,DAY(I116)&lt;=14,I117="日"),1,0)</f>
        <v>0</v>
      </c>
      <c r="J130" s="122"/>
      <c r="K130" s="122"/>
      <c r="L130" s="122"/>
      <c r="M130" s="122"/>
      <c r="N130" s="122"/>
      <c r="O130" s="122"/>
      <c r="P130" s="122"/>
      <c r="Q130" s="122"/>
      <c r="R130" s="122"/>
      <c r="S130" s="122"/>
      <c r="T130" s="122">
        <f>IF(AND(DAY(T116)&gt;=8,DAY(T116)&lt;=14,T117="日"),1,0)</f>
        <v>0</v>
      </c>
      <c r="U130" s="122"/>
      <c r="V130" s="122"/>
      <c r="W130" s="122"/>
      <c r="X130" s="122"/>
      <c r="Y130" s="122"/>
      <c r="Z130" s="122"/>
      <c r="AA130" s="122"/>
      <c r="AB130" s="122"/>
      <c r="AC130" s="122"/>
      <c r="AD130" s="122"/>
      <c r="AE130" s="122"/>
      <c r="AF130" s="122">
        <f>IF(AND(DAY(AF116)&gt;=8,DAY(AF116)&lt;=14,AF117="日"),1,0)</f>
        <v>1</v>
      </c>
      <c r="AG130" s="122"/>
      <c r="AH130" s="122"/>
      <c r="AI130" s="122"/>
      <c r="AJ130" s="122"/>
      <c r="AK130" s="122"/>
      <c r="AL130" s="122"/>
      <c r="AM130" s="122"/>
      <c r="AN130" s="122"/>
      <c r="AO130" s="122"/>
      <c r="AP130" s="122"/>
      <c r="AQ130" s="122" t="e">
        <f>IF(AND(DAY(AQ116)&gt;=8,DAY(AQ116)&lt;=14,AQ117="日"),1,0)</f>
        <v>#VALUE!</v>
      </c>
      <c r="AR130" s="122"/>
      <c r="AS130" s="122"/>
      <c r="AT130" s="122"/>
      <c r="AU130" s="122"/>
      <c r="AV130" s="122"/>
      <c r="AW130" s="122"/>
      <c r="AX130" s="122"/>
      <c r="AY130" s="122"/>
      <c r="AZ130" s="122"/>
      <c r="BA130" s="122"/>
      <c r="BB130" s="122"/>
      <c r="BC130" s="122" t="e">
        <f>IF(AND(DAY(BC116)&gt;=8,DAY(BC116)&lt;=14,BC117="日"),1,0)</f>
        <v>#VALUE!</v>
      </c>
      <c r="BD130" s="122"/>
      <c r="BE130" s="122"/>
      <c r="BF130" s="122"/>
      <c r="BG130" s="122"/>
      <c r="BH130" s="122"/>
      <c r="BI130" s="122"/>
      <c r="BJ130" s="122"/>
      <c r="BK130" s="122"/>
      <c r="BL130" s="122"/>
      <c r="BM130" s="122"/>
      <c r="BN130" s="122" t="e">
        <f>IF(AND(DAY(BN116)&gt;=8,DAY(BN116)&lt;=14,BN117="日"),1,0)</f>
        <v>#VALUE!</v>
      </c>
      <c r="BO130" s="116"/>
      <c r="BP130" s="116"/>
      <c r="BU130" s="115">
        <f t="shared" si="76"/>
        <v>1</v>
      </c>
    </row>
    <row r="131" spans="1:74" ht="14.25" hidden="1" customHeight="1">
      <c r="A131" s="116"/>
      <c r="B131" s="122" t="s">
        <v>56</v>
      </c>
      <c r="C131" s="123"/>
      <c r="D131" s="123"/>
      <c r="E131" s="123"/>
      <c r="F131" s="123"/>
      <c r="G131" s="123"/>
      <c r="H131" s="122"/>
      <c r="I131" s="122">
        <f>IF(AND(DAY(I116)&gt;=8,DAY(I116)&lt;=14,I117="日",OR(I122="休",I122="雨")),1,0)</f>
        <v>0</v>
      </c>
      <c r="J131" s="122"/>
      <c r="K131" s="122"/>
      <c r="L131" s="122"/>
      <c r="M131" s="122"/>
      <c r="N131" s="122"/>
      <c r="O131" s="122"/>
      <c r="P131" s="122"/>
      <c r="Q131" s="122"/>
      <c r="R131" s="122"/>
      <c r="S131" s="122"/>
      <c r="T131" s="122">
        <f>IF(AND(DAY(T116)&gt;=8,DAY(T116)&lt;=14,T117="日",OR(T122="休",T122="雨")),1,0)</f>
        <v>0</v>
      </c>
      <c r="U131" s="122"/>
      <c r="V131" s="122"/>
      <c r="W131" s="122"/>
      <c r="X131" s="122"/>
      <c r="Y131" s="122"/>
      <c r="Z131" s="122"/>
      <c r="AA131" s="122"/>
      <c r="AB131" s="122"/>
      <c r="AC131" s="122"/>
      <c r="AD131" s="122"/>
      <c r="AE131" s="122"/>
      <c r="AF131" s="122">
        <f>IF(AND(DAY(AF116)&gt;=8,DAY(AF116)&lt;=14,AF117="日",OR(AF122="休",AF122="雨")),1,0)</f>
        <v>1</v>
      </c>
      <c r="AG131" s="122"/>
      <c r="AH131" s="122"/>
      <c r="AI131" s="122"/>
      <c r="AJ131" s="122"/>
      <c r="AK131" s="122"/>
      <c r="AL131" s="122"/>
      <c r="AM131" s="122"/>
      <c r="AN131" s="122"/>
      <c r="AO131" s="122"/>
      <c r="AP131" s="122"/>
      <c r="AQ131" s="122" t="e">
        <f>IF(AND(DAY(AQ116)&gt;=8,DAY(AQ116)&lt;=14,AQ117="日",OR(AQ122="休",AQ122="雨")),1,0)</f>
        <v>#VALUE!</v>
      </c>
      <c r="AR131" s="122"/>
      <c r="AS131" s="122"/>
      <c r="AT131" s="122"/>
      <c r="AU131" s="122"/>
      <c r="AV131" s="122"/>
      <c r="AW131" s="122"/>
      <c r="AX131" s="122"/>
      <c r="AY131" s="122"/>
      <c r="AZ131" s="122"/>
      <c r="BA131" s="122"/>
      <c r="BB131" s="122"/>
      <c r="BC131" s="122" t="e">
        <f>IF(AND(DAY(BC116)&gt;=8,DAY(BC116)&lt;=14,BC117="日",OR(BC122="休",BC122="雨")),1,0)</f>
        <v>#VALUE!</v>
      </c>
      <c r="BD131" s="122"/>
      <c r="BE131" s="122"/>
      <c r="BF131" s="122"/>
      <c r="BG131" s="122"/>
      <c r="BH131" s="122"/>
      <c r="BI131" s="122"/>
      <c r="BJ131" s="122"/>
      <c r="BK131" s="122"/>
      <c r="BL131" s="122"/>
      <c r="BM131" s="122"/>
      <c r="BN131" s="122" t="e">
        <f>IF(AND(DAY(BN116)&gt;=8,DAY(BN116)&lt;=14,BN117="日",OR(BN122="休",BN122="雨")),1,0)</f>
        <v>#VALUE!</v>
      </c>
      <c r="BO131" s="116"/>
      <c r="BP131" s="116"/>
      <c r="BU131" s="115">
        <f t="shared" si="76"/>
        <v>1</v>
      </c>
    </row>
    <row r="132" spans="1:74" ht="14.25" customHeight="1">
      <c r="A132" s="116"/>
      <c r="B132" s="123"/>
      <c r="C132" s="123"/>
      <c r="D132" s="123"/>
      <c r="E132" s="123"/>
      <c r="F132" s="123"/>
      <c r="G132" s="123"/>
      <c r="H132" s="123"/>
      <c r="I132" s="123"/>
      <c r="J132" s="116"/>
      <c r="K132" s="116"/>
      <c r="L132" s="116"/>
      <c r="M132" s="123"/>
      <c r="N132" s="123"/>
      <c r="O132" s="123"/>
      <c r="P132" s="123"/>
      <c r="Q132" s="123"/>
      <c r="R132" s="123"/>
      <c r="S132" s="123"/>
      <c r="T132" s="123"/>
      <c r="U132" s="116"/>
      <c r="V132" s="116"/>
      <c r="Y132" s="123"/>
      <c r="Z132" s="123"/>
      <c r="AA132" s="123"/>
      <c r="AB132" s="123"/>
      <c r="AC132" s="123"/>
      <c r="AD132" s="123"/>
      <c r="AE132" s="123"/>
      <c r="AF132" s="123"/>
      <c r="AG132" s="116"/>
      <c r="AH132" s="116"/>
      <c r="AJ132" s="123"/>
      <c r="AK132" s="123"/>
      <c r="AL132" s="123"/>
      <c r="AM132" s="123"/>
      <c r="AN132" s="123"/>
      <c r="AO132" s="123"/>
      <c r="AP132" s="123"/>
      <c r="AQ132" s="123"/>
      <c r="AR132" s="116"/>
      <c r="AS132" s="116"/>
      <c r="AV132" s="123"/>
      <c r="AW132" s="123"/>
      <c r="AX132" s="123"/>
      <c r="AY132" s="123"/>
      <c r="AZ132" s="123"/>
      <c r="BA132" s="123"/>
      <c r="BB132" s="123"/>
      <c r="BC132" s="123"/>
      <c r="BD132" s="116"/>
      <c r="BE132" s="116"/>
      <c r="BG132" s="123"/>
      <c r="BH132" s="123"/>
      <c r="BI132" s="123"/>
      <c r="BJ132" s="123"/>
      <c r="BK132" s="123"/>
      <c r="BL132" s="123"/>
      <c r="BM132" s="123"/>
      <c r="BN132" s="123"/>
      <c r="BO132" s="116"/>
      <c r="BP132" s="116"/>
    </row>
    <row r="133" spans="1:74" ht="14.25" customHeight="1">
      <c r="A133" s="116"/>
      <c r="B133" s="116"/>
      <c r="C133" s="116"/>
      <c r="D133" s="116"/>
      <c r="E133" s="116"/>
      <c r="F133" s="116"/>
      <c r="G133" s="116"/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</row>
    <row r="134" spans="1:74" ht="14.25" hidden="1" customHeight="1">
      <c r="A134" s="116"/>
      <c r="B134" s="116"/>
      <c r="C134" s="124">
        <f>YEAR(I114+1)</f>
        <v>2026</v>
      </c>
      <c r="D134" s="124">
        <f>MONTH(I114+1)</f>
        <v>8</v>
      </c>
      <c r="E134" s="124">
        <f>DAY(I114+1)</f>
        <v>24</v>
      </c>
      <c r="F134" s="124"/>
      <c r="G134" s="124"/>
      <c r="H134" s="124"/>
      <c r="I134" s="124"/>
      <c r="J134" s="116"/>
      <c r="K134" s="116"/>
      <c r="L134" s="116"/>
      <c r="M134" s="116"/>
      <c r="N134" s="124">
        <f>YEAR(T114+1)</f>
        <v>2026</v>
      </c>
      <c r="O134" s="124">
        <f>MONTH(T114+1)</f>
        <v>10</v>
      </c>
      <c r="P134" s="124">
        <f>DAY(T114+1)</f>
        <v>19</v>
      </c>
      <c r="Q134" s="124"/>
      <c r="R134" s="124"/>
      <c r="S134" s="124"/>
      <c r="T134" s="124"/>
      <c r="U134" s="116"/>
      <c r="V134" s="116"/>
      <c r="Y134" s="116"/>
      <c r="Z134" s="124">
        <f>YEAR(AF114+1)</f>
        <v>2026</v>
      </c>
      <c r="AA134" s="124">
        <f>MONTH(AF114+1)</f>
        <v>12</v>
      </c>
      <c r="AB134" s="124">
        <f>DAY(AF114+1)</f>
        <v>14</v>
      </c>
      <c r="AC134" s="124"/>
      <c r="AD134" s="124"/>
      <c r="AE134" s="124"/>
      <c r="AF134" s="124"/>
      <c r="AG134" s="116"/>
      <c r="AH134" s="116"/>
      <c r="AJ134" s="116"/>
      <c r="AK134" s="124">
        <f>YEAR(AQ114+1)</f>
        <v>2027</v>
      </c>
      <c r="AL134" s="124">
        <f>MONTH(AQ114+1)</f>
        <v>2</v>
      </c>
      <c r="AM134" s="124">
        <f>DAY(AQ114+1)</f>
        <v>8</v>
      </c>
      <c r="AN134" s="124"/>
      <c r="AO134" s="124"/>
      <c r="AP134" s="124"/>
      <c r="AQ134" s="124"/>
      <c r="AR134" s="116"/>
      <c r="AS134" s="116"/>
      <c r="AV134" s="116"/>
      <c r="AW134" s="124">
        <f>YEAR(BC114+1)</f>
        <v>2027</v>
      </c>
      <c r="AX134" s="124">
        <f>MONTH(BC114+1)</f>
        <v>4</v>
      </c>
      <c r="AY134" s="124">
        <f>DAY(BC114+1)</f>
        <v>5</v>
      </c>
      <c r="AZ134" s="124"/>
      <c r="BA134" s="124"/>
      <c r="BB134" s="124"/>
      <c r="BC134" s="124"/>
      <c r="BD134" s="116"/>
      <c r="BE134" s="116"/>
      <c r="BG134" s="116"/>
      <c r="BH134" s="124">
        <f>YEAR(BN114+1)</f>
        <v>2027</v>
      </c>
      <c r="BI134" s="124">
        <f>MONTH(BN114+1)</f>
        <v>5</v>
      </c>
      <c r="BJ134" s="124">
        <f>DAY(BN114+1)</f>
        <v>31</v>
      </c>
      <c r="BK134" s="124"/>
      <c r="BL134" s="124"/>
      <c r="BM134" s="124"/>
      <c r="BN134" s="124"/>
      <c r="BO134" s="116"/>
      <c r="BP134" s="116"/>
    </row>
    <row r="135" spans="1:74" ht="14.25" hidden="1" customHeight="1">
      <c r="A135" s="116"/>
      <c r="B135" s="116"/>
      <c r="C135" s="125">
        <f>I114+1</f>
        <v>46258</v>
      </c>
      <c r="D135" s="125">
        <f t="shared" ref="D135:I135" si="77">C135+1</f>
        <v>46259</v>
      </c>
      <c r="E135" s="125">
        <f t="shared" si="77"/>
        <v>46260</v>
      </c>
      <c r="F135" s="125">
        <f t="shared" si="77"/>
        <v>46261</v>
      </c>
      <c r="G135" s="125">
        <f t="shared" si="77"/>
        <v>46262</v>
      </c>
      <c r="H135" s="125">
        <f t="shared" si="77"/>
        <v>46263</v>
      </c>
      <c r="I135" s="125">
        <f t="shared" si="77"/>
        <v>46264</v>
      </c>
      <c r="J135" s="116"/>
      <c r="K135" s="116"/>
      <c r="L135" s="116"/>
      <c r="M135" s="116"/>
      <c r="N135" s="125">
        <f>T114+1</f>
        <v>46314</v>
      </c>
      <c r="O135" s="125">
        <f t="shared" ref="O135:T135" si="78">N135+1</f>
        <v>46315</v>
      </c>
      <c r="P135" s="125">
        <f t="shared" si="78"/>
        <v>46316</v>
      </c>
      <c r="Q135" s="125">
        <f t="shared" si="78"/>
        <v>46317</v>
      </c>
      <c r="R135" s="125">
        <f t="shared" si="78"/>
        <v>46318</v>
      </c>
      <c r="S135" s="125">
        <f t="shared" si="78"/>
        <v>46319</v>
      </c>
      <c r="T135" s="125">
        <f t="shared" si="78"/>
        <v>46320</v>
      </c>
      <c r="U135" s="116"/>
      <c r="V135" s="116"/>
      <c r="Y135" s="116"/>
      <c r="Z135" s="125">
        <f>AF114+1</f>
        <v>46370</v>
      </c>
      <c r="AA135" s="125">
        <f t="shared" ref="AA135:AF135" si="79">Z135+1</f>
        <v>46371</v>
      </c>
      <c r="AB135" s="125">
        <f t="shared" si="79"/>
        <v>46372</v>
      </c>
      <c r="AC135" s="125">
        <f t="shared" si="79"/>
        <v>46373</v>
      </c>
      <c r="AD135" s="125">
        <f t="shared" si="79"/>
        <v>46374</v>
      </c>
      <c r="AE135" s="125">
        <f t="shared" si="79"/>
        <v>46375</v>
      </c>
      <c r="AF135" s="125">
        <f t="shared" si="79"/>
        <v>46376</v>
      </c>
      <c r="AG135" s="116"/>
      <c r="AH135" s="116"/>
      <c r="AJ135" s="116"/>
      <c r="AK135" s="125">
        <f>AQ114+1</f>
        <v>46426</v>
      </c>
      <c r="AL135" s="125">
        <f t="shared" ref="AL135:AQ135" si="80">AK135+1</f>
        <v>46427</v>
      </c>
      <c r="AM135" s="125">
        <f t="shared" si="80"/>
        <v>46428</v>
      </c>
      <c r="AN135" s="125">
        <f t="shared" si="80"/>
        <v>46429</v>
      </c>
      <c r="AO135" s="125">
        <f t="shared" si="80"/>
        <v>46430</v>
      </c>
      <c r="AP135" s="125">
        <f t="shared" si="80"/>
        <v>46431</v>
      </c>
      <c r="AQ135" s="125">
        <f t="shared" si="80"/>
        <v>46432</v>
      </c>
      <c r="AR135" s="116"/>
      <c r="AS135" s="116"/>
      <c r="AV135" s="116"/>
      <c r="AW135" s="125">
        <f>BC114+1</f>
        <v>46482</v>
      </c>
      <c r="AX135" s="125">
        <f t="shared" ref="AX135:BC135" si="81">AW135+1</f>
        <v>46483</v>
      </c>
      <c r="AY135" s="125">
        <f t="shared" si="81"/>
        <v>46484</v>
      </c>
      <c r="AZ135" s="125">
        <f t="shared" si="81"/>
        <v>46485</v>
      </c>
      <c r="BA135" s="125">
        <f t="shared" si="81"/>
        <v>46486</v>
      </c>
      <c r="BB135" s="125">
        <f t="shared" si="81"/>
        <v>46487</v>
      </c>
      <c r="BC135" s="125">
        <f t="shared" si="81"/>
        <v>46488</v>
      </c>
      <c r="BD135" s="116"/>
      <c r="BE135" s="116"/>
      <c r="BG135" s="116"/>
      <c r="BH135" s="125">
        <f>BN114+1</f>
        <v>46538</v>
      </c>
      <c r="BI135" s="125">
        <f t="shared" ref="BI135:BN135" si="82">BH135+1</f>
        <v>46539</v>
      </c>
      <c r="BJ135" s="125">
        <f t="shared" si="82"/>
        <v>46540</v>
      </c>
      <c r="BK135" s="125">
        <f t="shared" si="82"/>
        <v>46541</v>
      </c>
      <c r="BL135" s="125">
        <f t="shared" si="82"/>
        <v>46542</v>
      </c>
      <c r="BM135" s="125">
        <f t="shared" si="82"/>
        <v>46543</v>
      </c>
      <c r="BN135" s="125">
        <f t="shared" si="82"/>
        <v>46544</v>
      </c>
      <c r="BO135" s="116"/>
      <c r="BP135" s="116"/>
    </row>
    <row r="136" spans="1:74" ht="14.25" customHeight="1">
      <c r="A136" s="116"/>
      <c r="B136" s="119" t="s">
        <v>1</v>
      </c>
      <c r="C136" s="126">
        <f>DATE($C134,$D134,1)</f>
        <v>46235</v>
      </c>
      <c r="D136" s="136"/>
      <c r="E136" s="136"/>
      <c r="F136" s="136"/>
      <c r="G136" s="136"/>
      <c r="H136" s="136"/>
      <c r="I136" s="136"/>
      <c r="J136" s="136"/>
      <c r="K136" s="155"/>
      <c r="L136" s="116"/>
      <c r="M136" s="119" t="s">
        <v>1</v>
      </c>
      <c r="N136" s="126">
        <f>DATE($N134,$O134,1)</f>
        <v>46296</v>
      </c>
      <c r="O136" s="136"/>
      <c r="P136" s="136"/>
      <c r="Q136" s="136"/>
      <c r="R136" s="136"/>
      <c r="S136" s="136"/>
      <c r="T136" s="136"/>
      <c r="U136" s="136"/>
      <c r="V136" s="155"/>
      <c r="Y136" s="119" t="s">
        <v>1</v>
      </c>
      <c r="Z136" s="126">
        <f>DATE($Z134,$AA134,1)</f>
        <v>46357</v>
      </c>
      <c r="AA136" s="136"/>
      <c r="AB136" s="136"/>
      <c r="AC136" s="136"/>
      <c r="AD136" s="136"/>
      <c r="AE136" s="136"/>
      <c r="AF136" s="136"/>
      <c r="AG136" s="136"/>
      <c r="AH136" s="155"/>
      <c r="AJ136" s="119" t="s">
        <v>1</v>
      </c>
      <c r="AK136" s="126">
        <f>DATE($AK134,$AL134,1)</f>
        <v>46419</v>
      </c>
      <c r="AL136" s="136"/>
      <c r="AM136" s="136"/>
      <c r="AN136" s="136"/>
      <c r="AO136" s="136"/>
      <c r="AP136" s="136"/>
      <c r="AQ136" s="136"/>
      <c r="AR136" s="136"/>
      <c r="AS136" s="155"/>
      <c r="AV136" s="119" t="s">
        <v>1</v>
      </c>
      <c r="AW136" s="126">
        <f>DATE($AW134,$AX134,1)</f>
        <v>46478</v>
      </c>
      <c r="AX136" s="136"/>
      <c r="AY136" s="136"/>
      <c r="AZ136" s="136"/>
      <c r="BA136" s="136"/>
      <c r="BB136" s="136"/>
      <c r="BC136" s="136"/>
      <c r="BD136" s="136"/>
      <c r="BE136" s="155"/>
      <c r="BG136" s="119" t="s">
        <v>1</v>
      </c>
      <c r="BH136" s="126">
        <f>DATE($BH134,$BI134,1)</f>
        <v>46508</v>
      </c>
      <c r="BI136" s="136"/>
      <c r="BJ136" s="136"/>
      <c r="BK136" s="136"/>
      <c r="BL136" s="136"/>
      <c r="BM136" s="136"/>
      <c r="BN136" s="136"/>
      <c r="BO136" s="136"/>
      <c r="BP136" s="155"/>
    </row>
    <row r="137" spans="1:74" ht="14.25" customHeight="1">
      <c r="A137" s="116"/>
      <c r="B137" s="120" t="s">
        <v>49</v>
      </c>
      <c r="C137" s="127">
        <f>IF(I114&lt;$G$5,I116+1,"")</f>
        <v>46258</v>
      </c>
      <c r="D137" s="137">
        <f t="shared" ref="D137:I137" si="83">IF(C135&lt;$G$5,C137+1,"")</f>
        <v>46259</v>
      </c>
      <c r="E137" s="137">
        <f t="shared" si="83"/>
        <v>46260</v>
      </c>
      <c r="F137" s="137">
        <f t="shared" si="83"/>
        <v>46261</v>
      </c>
      <c r="G137" s="137">
        <f t="shared" si="83"/>
        <v>46262</v>
      </c>
      <c r="H137" s="137">
        <f t="shared" si="83"/>
        <v>46263</v>
      </c>
      <c r="I137" s="137">
        <f t="shared" si="83"/>
        <v>46264</v>
      </c>
      <c r="J137" s="150" t="s">
        <v>25</v>
      </c>
      <c r="K137" s="156">
        <f>COUNTIFS(C138:I138,"土",C139:I139,"")+COUNTIFS(C138:I138,"日",C139:I139,"")</f>
        <v>2</v>
      </c>
      <c r="L137" s="116"/>
      <c r="M137" s="120" t="s">
        <v>49</v>
      </c>
      <c r="N137" s="127">
        <f>IF(T114&lt;$G$5,T116+1,"")</f>
        <v>46314</v>
      </c>
      <c r="O137" s="137">
        <f t="shared" ref="O137:T137" si="84">IF(N135&lt;$G$5,N137+1,"")</f>
        <v>46315</v>
      </c>
      <c r="P137" s="137">
        <f t="shared" si="84"/>
        <v>46316</v>
      </c>
      <c r="Q137" s="137">
        <f t="shared" si="84"/>
        <v>46317</v>
      </c>
      <c r="R137" s="137">
        <f t="shared" si="84"/>
        <v>46318</v>
      </c>
      <c r="S137" s="137">
        <f t="shared" si="84"/>
        <v>46319</v>
      </c>
      <c r="T137" s="137">
        <f t="shared" si="84"/>
        <v>46320</v>
      </c>
      <c r="U137" s="150" t="s">
        <v>25</v>
      </c>
      <c r="V137" s="156">
        <f>COUNTIFS(N138:T138,"土",N139:T139,"")+COUNTIFS(N138:T138,"日",N139:T139,"")</f>
        <v>2</v>
      </c>
      <c r="Y137" s="120" t="s">
        <v>49</v>
      </c>
      <c r="Z137" s="127">
        <f>IF(AF114&lt;$G$5,AF116+1,"")</f>
        <v>46370</v>
      </c>
      <c r="AA137" s="137">
        <f t="shared" ref="AA137:AF137" si="85">IF(Z135&lt;$G$5,Z137+1,"")</f>
        <v>46371</v>
      </c>
      <c r="AB137" s="137">
        <f t="shared" si="85"/>
        <v>46372</v>
      </c>
      <c r="AC137" s="137">
        <f t="shared" si="85"/>
        <v>46373</v>
      </c>
      <c r="AD137" s="137">
        <f t="shared" si="85"/>
        <v>46374</v>
      </c>
      <c r="AE137" s="137" t="str">
        <f t="shared" si="85"/>
        <v/>
      </c>
      <c r="AF137" s="137" t="str">
        <f t="shared" si="85"/>
        <v/>
      </c>
      <c r="AG137" s="150" t="s">
        <v>25</v>
      </c>
      <c r="AH137" s="156">
        <f>COUNTIFS(Z138:AF138,"土",Z139:AF139,"")+COUNTIFS(Z138:AF138,"日",Z139:AF139,"")</f>
        <v>0</v>
      </c>
      <c r="AJ137" s="120" t="s">
        <v>49</v>
      </c>
      <c r="AK137" s="127" t="str">
        <f>IF(AQ114&lt;$G$5,AQ116+1,"")</f>
        <v/>
      </c>
      <c r="AL137" s="137" t="str">
        <f t="shared" ref="AL137:AQ137" si="86">IF(AK135&lt;$G$5,AK137+1,"")</f>
        <v/>
      </c>
      <c r="AM137" s="137" t="str">
        <f t="shared" si="86"/>
        <v/>
      </c>
      <c r="AN137" s="137" t="str">
        <f t="shared" si="86"/>
        <v/>
      </c>
      <c r="AO137" s="137" t="str">
        <f t="shared" si="86"/>
        <v/>
      </c>
      <c r="AP137" s="137" t="str">
        <f t="shared" si="86"/>
        <v/>
      </c>
      <c r="AQ137" s="137" t="str">
        <f t="shared" si="86"/>
        <v/>
      </c>
      <c r="AR137" s="150" t="s">
        <v>25</v>
      </c>
      <c r="AS137" s="156">
        <f>COUNTIFS(AK138:AQ138,"土",AK139:AQ139,"")+COUNTIFS(AK138:AQ138,"日",AK139:AQ139,"")</f>
        <v>0</v>
      </c>
      <c r="AV137" s="120" t="s">
        <v>49</v>
      </c>
      <c r="AW137" s="127" t="str">
        <f>IF(BC114&lt;$G$5,BC116+1,"")</f>
        <v/>
      </c>
      <c r="AX137" s="137" t="str">
        <f t="shared" ref="AX137:BC137" si="87">IF(AW135&lt;$G$5,AW137+1,"")</f>
        <v/>
      </c>
      <c r="AY137" s="137" t="str">
        <f t="shared" si="87"/>
        <v/>
      </c>
      <c r="AZ137" s="137" t="str">
        <f t="shared" si="87"/>
        <v/>
      </c>
      <c r="BA137" s="137" t="str">
        <f t="shared" si="87"/>
        <v/>
      </c>
      <c r="BB137" s="137" t="str">
        <f t="shared" si="87"/>
        <v/>
      </c>
      <c r="BC137" s="137" t="str">
        <f t="shared" si="87"/>
        <v/>
      </c>
      <c r="BD137" s="150" t="s">
        <v>25</v>
      </c>
      <c r="BE137" s="156">
        <f>COUNTIFS(AW138:BC138,"土",AW139:BC139,"")+COUNTIFS(AW138:BC138,"日",AW139:BC139,"")</f>
        <v>0</v>
      </c>
      <c r="BG137" s="120" t="s">
        <v>49</v>
      </c>
      <c r="BH137" s="127" t="str">
        <f>IF(BN114&lt;$G$5,BN116+1,"")</f>
        <v/>
      </c>
      <c r="BI137" s="137" t="str">
        <f t="shared" ref="BI137:BN137" si="88">IF(BH135&lt;$G$5,BH137+1,"")</f>
        <v/>
      </c>
      <c r="BJ137" s="137" t="str">
        <f t="shared" si="88"/>
        <v/>
      </c>
      <c r="BK137" s="137" t="str">
        <f t="shared" si="88"/>
        <v/>
      </c>
      <c r="BL137" s="137" t="str">
        <f t="shared" si="88"/>
        <v/>
      </c>
      <c r="BM137" s="137" t="str">
        <f t="shared" si="88"/>
        <v/>
      </c>
      <c r="BN137" s="137" t="str">
        <f t="shared" si="88"/>
        <v/>
      </c>
      <c r="BO137" s="150" t="s">
        <v>25</v>
      </c>
      <c r="BP137" s="156">
        <f>COUNTIFS(BH138:BN138,"土",BH139:BN139,"")+COUNTIFS(BH138:BN138,"日",BH139:BN139,"")</f>
        <v>0</v>
      </c>
    </row>
    <row r="138" spans="1:74" ht="14.25" customHeight="1">
      <c r="A138" s="116"/>
      <c r="B138" s="120" t="s">
        <v>26</v>
      </c>
      <c r="C138" s="128" t="str">
        <f>IF(C137="","","月")</f>
        <v>月</v>
      </c>
      <c r="D138" s="128" t="str">
        <f>IF(D137="","","火")</f>
        <v>火</v>
      </c>
      <c r="E138" s="128" t="str">
        <f>IF(E137="","","水")</f>
        <v>水</v>
      </c>
      <c r="F138" s="128" t="str">
        <f>IF(F137="","","木")</f>
        <v>木</v>
      </c>
      <c r="G138" s="128" t="str">
        <f>IF(G137="","","金")</f>
        <v>金</v>
      </c>
      <c r="H138" s="128" t="str">
        <f>IF(H137="","","土")</f>
        <v>土</v>
      </c>
      <c r="I138" s="128" t="str">
        <f>IF(I137="","","日")</f>
        <v>日</v>
      </c>
      <c r="J138" s="151" t="s">
        <v>50</v>
      </c>
      <c r="K138" s="157">
        <f>COUNTIF(C139:I139,"夏休")+COUNTIF(C139:I139,"冬休")+COUNTIF(C139:I139,"中止")+COUNTIF(C139:I139,"制作中")</f>
        <v>0</v>
      </c>
      <c r="L138" s="116"/>
      <c r="M138" s="120" t="s">
        <v>26</v>
      </c>
      <c r="N138" s="128" t="str">
        <f>IF(N137="","","月")</f>
        <v>月</v>
      </c>
      <c r="O138" s="128" t="str">
        <f>IF(O137="","","火")</f>
        <v>火</v>
      </c>
      <c r="P138" s="128" t="str">
        <f>IF(P137="","","水")</f>
        <v>水</v>
      </c>
      <c r="Q138" s="128" t="str">
        <f>IF(Q137="","","木")</f>
        <v>木</v>
      </c>
      <c r="R138" s="128" t="str">
        <f>IF(R137="","","金")</f>
        <v>金</v>
      </c>
      <c r="S138" s="128" t="str">
        <f>IF(S137="","","土")</f>
        <v>土</v>
      </c>
      <c r="T138" s="128" t="str">
        <f>IF(T137="","","日")</f>
        <v>日</v>
      </c>
      <c r="U138" s="151" t="s">
        <v>50</v>
      </c>
      <c r="V138" s="157">
        <f>COUNTIF(N139:T139,"夏休")+COUNTIF(N139:T139,"冬休")+COUNTIF(N139:T139,"中止")+COUNTIF(N139:T139,"制作中")</f>
        <v>0</v>
      </c>
      <c r="Y138" s="120" t="s">
        <v>26</v>
      </c>
      <c r="Z138" s="128" t="str">
        <f>IF(Z137="","","月")</f>
        <v>月</v>
      </c>
      <c r="AA138" s="128" t="str">
        <f>IF(AA137="","","火")</f>
        <v>火</v>
      </c>
      <c r="AB138" s="128" t="str">
        <f>IF(AB137="","","水")</f>
        <v>水</v>
      </c>
      <c r="AC138" s="128" t="str">
        <f>IF(AC137="","","木")</f>
        <v>木</v>
      </c>
      <c r="AD138" s="128" t="str">
        <f>IF(AD137="","","金")</f>
        <v>金</v>
      </c>
      <c r="AE138" s="128" t="str">
        <f>IF(AE137="","","土")</f>
        <v/>
      </c>
      <c r="AF138" s="128" t="str">
        <f>IF(AF137="","","日")</f>
        <v/>
      </c>
      <c r="AG138" s="151" t="s">
        <v>50</v>
      </c>
      <c r="AH138" s="157">
        <f>COUNTIF(Z139:AF139,"夏休")+COUNTIF(Z139:AF139,"冬休")+COUNTIF(Z139:AF139,"中止")+COUNTIF(Z139:AF139,"制作中")</f>
        <v>0</v>
      </c>
      <c r="AJ138" s="120" t="s">
        <v>26</v>
      </c>
      <c r="AK138" s="128" t="str">
        <f>IF(AK137="","","月")</f>
        <v/>
      </c>
      <c r="AL138" s="128" t="str">
        <f>IF(AL137="","","火")</f>
        <v/>
      </c>
      <c r="AM138" s="128" t="str">
        <f>IF(AM137="","","水")</f>
        <v/>
      </c>
      <c r="AN138" s="128" t="str">
        <f>IF(AN137="","","木")</f>
        <v/>
      </c>
      <c r="AO138" s="128" t="str">
        <f>IF(AO137="","","金")</f>
        <v/>
      </c>
      <c r="AP138" s="128" t="str">
        <f>IF(AP137="","","土")</f>
        <v/>
      </c>
      <c r="AQ138" s="128" t="str">
        <f>IF(AQ137="","","日")</f>
        <v/>
      </c>
      <c r="AR138" s="151" t="s">
        <v>50</v>
      </c>
      <c r="AS138" s="157">
        <f>COUNTIF(AK139:AQ139,"夏休")+COUNTIF(AK139:AQ139,"冬休")+COUNTIF(AK139:AQ139,"中止")+COUNTIF(AK139:AQ139,"制作中")</f>
        <v>0</v>
      </c>
      <c r="AV138" s="120" t="s">
        <v>26</v>
      </c>
      <c r="AW138" s="128" t="str">
        <f>IF(AW137="","","月")</f>
        <v/>
      </c>
      <c r="AX138" s="128" t="str">
        <f>IF(AX137="","","火")</f>
        <v/>
      </c>
      <c r="AY138" s="128" t="str">
        <f>IF(AY137="","","水")</f>
        <v/>
      </c>
      <c r="AZ138" s="128" t="str">
        <f>IF(AZ137="","","木")</f>
        <v/>
      </c>
      <c r="BA138" s="128" t="str">
        <f>IF(BA137="","","金")</f>
        <v/>
      </c>
      <c r="BB138" s="128" t="str">
        <f>IF(BB137="","","土")</f>
        <v/>
      </c>
      <c r="BC138" s="128" t="str">
        <f>IF(BC137="","","日")</f>
        <v/>
      </c>
      <c r="BD138" s="151" t="s">
        <v>50</v>
      </c>
      <c r="BE138" s="157">
        <f>COUNTIF(AW139:BC139,"夏休")+COUNTIF(AW139:BC139,"冬休")+COUNTIF(AW139:BC139,"中止")+COUNTIF(AW139:BC139,"制作中")</f>
        <v>0</v>
      </c>
      <c r="BG138" s="120" t="s">
        <v>26</v>
      </c>
      <c r="BH138" s="128" t="str">
        <f>IF(BH137="","","月")</f>
        <v/>
      </c>
      <c r="BI138" s="128" t="str">
        <f>IF(BI137="","","火")</f>
        <v/>
      </c>
      <c r="BJ138" s="128" t="str">
        <f>IF(BJ137="","","水")</f>
        <v/>
      </c>
      <c r="BK138" s="128" t="str">
        <f>IF(BK137="","","木")</f>
        <v/>
      </c>
      <c r="BL138" s="128" t="str">
        <f>IF(BL137="","","金")</f>
        <v/>
      </c>
      <c r="BM138" s="128" t="str">
        <f>IF(BM137="","","土")</f>
        <v/>
      </c>
      <c r="BN138" s="128" t="str">
        <f>IF(BN137="","","日")</f>
        <v/>
      </c>
      <c r="BO138" s="151" t="s">
        <v>50</v>
      </c>
      <c r="BP138" s="157">
        <f>COUNTIF(BH139:BN139,"夏休")+COUNTIF(BH139:BN139,"冬休")+COUNTIF(BH139:BN139,"中止")+COUNTIF(BH139:BN139,"制作中")</f>
        <v>0</v>
      </c>
    </row>
    <row r="139" spans="1:74" ht="14.25" customHeight="1">
      <c r="A139" s="116"/>
      <c r="B139" s="120" t="s">
        <v>50</v>
      </c>
      <c r="C139" s="129"/>
      <c r="D139" s="138"/>
      <c r="E139" s="138"/>
      <c r="F139" s="138"/>
      <c r="G139" s="138"/>
      <c r="H139" s="138"/>
      <c r="I139" s="146"/>
      <c r="J139" s="151" t="s">
        <v>4</v>
      </c>
      <c r="K139" s="157">
        <f>COUNT(C137:I137)-K138</f>
        <v>7</v>
      </c>
      <c r="L139" s="116"/>
      <c r="M139" s="120" t="s">
        <v>50</v>
      </c>
      <c r="N139" s="129"/>
      <c r="O139" s="138"/>
      <c r="P139" s="138"/>
      <c r="Q139" s="138"/>
      <c r="R139" s="138"/>
      <c r="S139" s="138"/>
      <c r="T139" s="146"/>
      <c r="U139" s="151" t="s">
        <v>4</v>
      </c>
      <c r="V139" s="157">
        <f>COUNT(N137:T137)-V138</f>
        <v>7</v>
      </c>
      <c r="Y139" s="120" t="s">
        <v>50</v>
      </c>
      <c r="Z139" s="129"/>
      <c r="AA139" s="138"/>
      <c r="AB139" s="138"/>
      <c r="AC139" s="138"/>
      <c r="AD139" s="138"/>
      <c r="AE139" s="138"/>
      <c r="AF139" s="146"/>
      <c r="AG139" s="151" t="s">
        <v>4</v>
      </c>
      <c r="AH139" s="157">
        <f>COUNT(Z137:AF137)-AH138</f>
        <v>5</v>
      </c>
      <c r="AJ139" s="120" t="s">
        <v>50</v>
      </c>
      <c r="AK139" s="129"/>
      <c r="AL139" s="138"/>
      <c r="AM139" s="138"/>
      <c r="AN139" s="138"/>
      <c r="AO139" s="138"/>
      <c r="AP139" s="138"/>
      <c r="AQ139" s="146"/>
      <c r="AR139" s="151" t="s">
        <v>4</v>
      </c>
      <c r="AS139" s="157">
        <f>COUNT(AK137:AQ137)-AS138</f>
        <v>0</v>
      </c>
      <c r="AV139" s="120" t="s">
        <v>50</v>
      </c>
      <c r="AW139" s="129"/>
      <c r="AX139" s="138"/>
      <c r="AY139" s="138"/>
      <c r="AZ139" s="138"/>
      <c r="BA139" s="138"/>
      <c r="BB139" s="138"/>
      <c r="BC139" s="146"/>
      <c r="BD139" s="151" t="s">
        <v>4</v>
      </c>
      <c r="BE139" s="157">
        <f>COUNT(AW137:BC137)-BE138</f>
        <v>0</v>
      </c>
      <c r="BG139" s="120" t="s">
        <v>50</v>
      </c>
      <c r="BH139" s="129"/>
      <c r="BI139" s="138"/>
      <c r="BJ139" s="138"/>
      <c r="BK139" s="138"/>
      <c r="BL139" s="138"/>
      <c r="BM139" s="138"/>
      <c r="BN139" s="146"/>
      <c r="BO139" s="151" t="s">
        <v>4</v>
      </c>
      <c r="BP139" s="157">
        <f>COUNT(BH137:BN137)-BP138</f>
        <v>0</v>
      </c>
    </row>
    <row r="140" spans="1:74" ht="14.25" customHeight="1">
      <c r="A140" s="116"/>
      <c r="B140" s="120"/>
      <c r="C140" s="130"/>
      <c r="D140" s="139"/>
      <c r="E140" s="139"/>
      <c r="F140" s="139"/>
      <c r="G140" s="139"/>
      <c r="H140" s="139"/>
      <c r="I140" s="147"/>
      <c r="J140" s="151" t="s">
        <v>29</v>
      </c>
      <c r="K140" s="157">
        <f>COUNTIF(C141:I142,"休")</f>
        <v>2</v>
      </c>
      <c r="L140" s="116"/>
      <c r="M140" s="120"/>
      <c r="N140" s="130"/>
      <c r="O140" s="139"/>
      <c r="P140" s="139"/>
      <c r="Q140" s="139"/>
      <c r="R140" s="139"/>
      <c r="S140" s="139"/>
      <c r="T140" s="147"/>
      <c r="U140" s="151" t="s">
        <v>29</v>
      </c>
      <c r="V140" s="157">
        <f>COUNTIF(N141:T142,"休")</f>
        <v>2</v>
      </c>
      <c r="Y140" s="120"/>
      <c r="Z140" s="130"/>
      <c r="AA140" s="139"/>
      <c r="AB140" s="139"/>
      <c r="AC140" s="139"/>
      <c r="AD140" s="139"/>
      <c r="AE140" s="139"/>
      <c r="AF140" s="147"/>
      <c r="AG140" s="151" t="s">
        <v>29</v>
      </c>
      <c r="AH140" s="157">
        <f>COUNTIF(Z141:AF142,"休")</f>
        <v>0</v>
      </c>
      <c r="AJ140" s="120"/>
      <c r="AK140" s="130"/>
      <c r="AL140" s="139"/>
      <c r="AM140" s="139"/>
      <c r="AN140" s="139"/>
      <c r="AO140" s="139"/>
      <c r="AP140" s="139"/>
      <c r="AQ140" s="147"/>
      <c r="AR140" s="151" t="s">
        <v>29</v>
      </c>
      <c r="AS140" s="157">
        <f>COUNTIF(AK141:AQ142,"休")</f>
        <v>0</v>
      </c>
      <c r="AV140" s="120"/>
      <c r="AW140" s="130"/>
      <c r="AX140" s="139"/>
      <c r="AY140" s="139"/>
      <c r="AZ140" s="139"/>
      <c r="BA140" s="139"/>
      <c r="BB140" s="139"/>
      <c r="BC140" s="147"/>
      <c r="BD140" s="151" t="s">
        <v>29</v>
      </c>
      <c r="BE140" s="157">
        <f>COUNTIF(AW141:BC142,"休")</f>
        <v>0</v>
      </c>
      <c r="BG140" s="120"/>
      <c r="BH140" s="130"/>
      <c r="BI140" s="139"/>
      <c r="BJ140" s="139"/>
      <c r="BK140" s="139"/>
      <c r="BL140" s="139"/>
      <c r="BM140" s="139"/>
      <c r="BN140" s="147"/>
      <c r="BO140" s="151" t="s">
        <v>29</v>
      </c>
      <c r="BP140" s="157">
        <f>COUNTIF(BH141:BN142,"休")</f>
        <v>0</v>
      </c>
    </row>
    <row r="141" spans="1:74" ht="14.25" customHeight="1">
      <c r="A141" s="116"/>
      <c r="B141" s="120" t="s">
        <v>2</v>
      </c>
      <c r="C141" s="131"/>
      <c r="D141" s="140"/>
      <c r="E141" s="140"/>
      <c r="F141" s="140"/>
      <c r="G141" s="140"/>
      <c r="H141" s="140" t="s">
        <v>57</v>
      </c>
      <c r="I141" s="148" t="s">
        <v>57</v>
      </c>
      <c r="J141" s="151" t="s">
        <v>30</v>
      </c>
      <c r="K141" s="160">
        <f>K140/K139</f>
        <v>0.2857142857142857</v>
      </c>
      <c r="L141" s="116"/>
      <c r="M141" s="120" t="s">
        <v>2</v>
      </c>
      <c r="N141" s="131"/>
      <c r="O141" s="140"/>
      <c r="P141" s="140"/>
      <c r="Q141" s="140"/>
      <c r="R141" s="140"/>
      <c r="S141" s="140" t="s">
        <v>57</v>
      </c>
      <c r="T141" s="148" t="s">
        <v>57</v>
      </c>
      <c r="U141" s="151" t="s">
        <v>30</v>
      </c>
      <c r="V141" s="160">
        <f>V140/V139</f>
        <v>0.2857142857142857</v>
      </c>
      <c r="Y141" s="120" t="s">
        <v>2</v>
      </c>
      <c r="Z141" s="131"/>
      <c r="AA141" s="140"/>
      <c r="AB141" s="140"/>
      <c r="AC141" s="140"/>
      <c r="AD141" s="140"/>
      <c r="AE141" s="140"/>
      <c r="AF141" s="148"/>
      <c r="AG141" s="151" t="s">
        <v>30</v>
      </c>
      <c r="AH141" s="160">
        <f>AH140/AH139</f>
        <v>0</v>
      </c>
      <c r="AJ141" s="120" t="s">
        <v>2</v>
      </c>
      <c r="AK141" s="131"/>
      <c r="AL141" s="140"/>
      <c r="AM141" s="140"/>
      <c r="AN141" s="140"/>
      <c r="AO141" s="140"/>
      <c r="AP141" s="140"/>
      <c r="AQ141" s="148"/>
      <c r="AR141" s="151" t="s">
        <v>30</v>
      </c>
      <c r="AS141" s="160" t="e">
        <f>AS140/AS139</f>
        <v>#DIV/0!</v>
      </c>
      <c r="AV141" s="120" t="s">
        <v>2</v>
      </c>
      <c r="AW141" s="131"/>
      <c r="AX141" s="140"/>
      <c r="AY141" s="140"/>
      <c r="AZ141" s="140"/>
      <c r="BA141" s="140"/>
      <c r="BB141" s="140"/>
      <c r="BC141" s="148"/>
      <c r="BD141" s="151" t="s">
        <v>30</v>
      </c>
      <c r="BE141" s="160" t="e">
        <f>BE140/BE139</f>
        <v>#DIV/0!</v>
      </c>
      <c r="BG141" s="120" t="s">
        <v>2</v>
      </c>
      <c r="BH141" s="131"/>
      <c r="BI141" s="140"/>
      <c r="BJ141" s="140"/>
      <c r="BK141" s="140"/>
      <c r="BL141" s="140"/>
      <c r="BM141" s="140"/>
      <c r="BN141" s="148"/>
      <c r="BO141" s="151" t="s">
        <v>30</v>
      </c>
      <c r="BP141" s="160" t="e">
        <f>BP140/BP139</f>
        <v>#DIV/0!</v>
      </c>
    </row>
    <row r="142" spans="1:74" ht="14.25" customHeight="1">
      <c r="A142" s="116"/>
      <c r="B142" s="120"/>
      <c r="C142" s="131"/>
      <c r="D142" s="140"/>
      <c r="E142" s="140"/>
      <c r="F142" s="140"/>
      <c r="G142" s="140"/>
      <c r="H142" s="140"/>
      <c r="I142" s="148"/>
      <c r="J142" s="151" t="s">
        <v>7</v>
      </c>
      <c r="K142" s="157">
        <f>COUNTA(C143:I143)</f>
        <v>2</v>
      </c>
      <c r="L142" s="116"/>
      <c r="M142" s="120"/>
      <c r="N142" s="131"/>
      <c r="O142" s="140"/>
      <c r="P142" s="140"/>
      <c r="Q142" s="140"/>
      <c r="R142" s="140"/>
      <c r="S142" s="140"/>
      <c r="T142" s="148"/>
      <c r="U142" s="151" t="s">
        <v>7</v>
      </c>
      <c r="V142" s="157">
        <f>COUNTA(N143:T143)</f>
        <v>2</v>
      </c>
      <c r="Y142" s="120"/>
      <c r="Z142" s="131"/>
      <c r="AA142" s="140"/>
      <c r="AB142" s="140"/>
      <c r="AC142" s="140"/>
      <c r="AD142" s="140"/>
      <c r="AE142" s="140"/>
      <c r="AF142" s="148"/>
      <c r="AG142" s="151" t="s">
        <v>7</v>
      </c>
      <c r="AH142" s="157">
        <f>COUNTA(Z143:AF143)</f>
        <v>0</v>
      </c>
      <c r="AJ142" s="120"/>
      <c r="AK142" s="131"/>
      <c r="AL142" s="140"/>
      <c r="AM142" s="140"/>
      <c r="AN142" s="140"/>
      <c r="AO142" s="140"/>
      <c r="AP142" s="140"/>
      <c r="AQ142" s="148"/>
      <c r="AR142" s="151" t="s">
        <v>7</v>
      </c>
      <c r="AS142" s="157">
        <f>COUNTA(AK143:AQ143)</f>
        <v>0</v>
      </c>
      <c r="AV142" s="120"/>
      <c r="AW142" s="131"/>
      <c r="AX142" s="140"/>
      <c r="AY142" s="140"/>
      <c r="AZ142" s="140"/>
      <c r="BA142" s="140"/>
      <c r="BB142" s="140"/>
      <c r="BC142" s="148"/>
      <c r="BD142" s="151" t="s">
        <v>7</v>
      </c>
      <c r="BE142" s="157">
        <f>COUNTA(AW143:BC143)</f>
        <v>0</v>
      </c>
      <c r="BG142" s="120"/>
      <c r="BH142" s="131"/>
      <c r="BI142" s="140"/>
      <c r="BJ142" s="140"/>
      <c r="BK142" s="140"/>
      <c r="BL142" s="140"/>
      <c r="BM142" s="140"/>
      <c r="BN142" s="148"/>
      <c r="BO142" s="151" t="s">
        <v>7</v>
      </c>
      <c r="BP142" s="157">
        <f>COUNTA(BH143:BN143)</f>
        <v>0</v>
      </c>
    </row>
    <row r="143" spans="1:74" ht="14.25" customHeight="1">
      <c r="A143" s="116"/>
      <c r="B143" s="120" t="s">
        <v>17</v>
      </c>
      <c r="C143" s="131"/>
      <c r="D143" s="140"/>
      <c r="E143" s="140"/>
      <c r="F143" s="140"/>
      <c r="G143" s="140"/>
      <c r="H143" s="140" t="s">
        <v>57</v>
      </c>
      <c r="I143" s="148" t="s">
        <v>57</v>
      </c>
      <c r="J143" s="151" t="s">
        <v>31</v>
      </c>
      <c r="K143" s="160">
        <f>K142/K139</f>
        <v>0.2857142857142857</v>
      </c>
      <c r="L143" s="116"/>
      <c r="M143" s="120" t="s">
        <v>17</v>
      </c>
      <c r="N143" s="131"/>
      <c r="O143" s="140"/>
      <c r="P143" s="140"/>
      <c r="Q143" s="140"/>
      <c r="R143" s="140"/>
      <c r="S143" s="140" t="s">
        <v>57</v>
      </c>
      <c r="T143" s="148" t="s">
        <v>57</v>
      </c>
      <c r="U143" s="151" t="s">
        <v>31</v>
      </c>
      <c r="V143" s="160">
        <f>V142/V139</f>
        <v>0.2857142857142857</v>
      </c>
      <c r="Y143" s="120" t="s">
        <v>17</v>
      </c>
      <c r="Z143" s="131"/>
      <c r="AA143" s="140"/>
      <c r="AB143" s="140"/>
      <c r="AC143" s="140"/>
      <c r="AD143" s="140"/>
      <c r="AE143" s="140"/>
      <c r="AF143" s="148"/>
      <c r="AG143" s="151" t="s">
        <v>31</v>
      </c>
      <c r="AH143" s="160">
        <f>AH142/AH139</f>
        <v>0</v>
      </c>
      <c r="AJ143" s="120" t="s">
        <v>17</v>
      </c>
      <c r="AK143" s="131"/>
      <c r="AL143" s="140"/>
      <c r="AM143" s="140"/>
      <c r="AN143" s="140"/>
      <c r="AO143" s="140"/>
      <c r="AP143" s="140"/>
      <c r="AQ143" s="148"/>
      <c r="AR143" s="151" t="s">
        <v>31</v>
      </c>
      <c r="AS143" s="160" t="e">
        <f>AS142/AS139</f>
        <v>#DIV/0!</v>
      </c>
      <c r="AV143" s="120" t="s">
        <v>17</v>
      </c>
      <c r="AW143" s="131"/>
      <c r="AX143" s="140"/>
      <c r="AY143" s="140"/>
      <c r="AZ143" s="140"/>
      <c r="BA143" s="140"/>
      <c r="BB143" s="140"/>
      <c r="BC143" s="148"/>
      <c r="BD143" s="151" t="s">
        <v>31</v>
      </c>
      <c r="BE143" s="160" t="e">
        <f>BE142/BE139</f>
        <v>#DIV/0!</v>
      </c>
      <c r="BG143" s="120" t="s">
        <v>17</v>
      </c>
      <c r="BH143" s="131"/>
      <c r="BI143" s="140"/>
      <c r="BJ143" s="140"/>
      <c r="BK143" s="140"/>
      <c r="BL143" s="140"/>
      <c r="BM143" s="140"/>
      <c r="BN143" s="148"/>
      <c r="BO143" s="151" t="s">
        <v>31</v>
      </c>
      <c r="BP143" s="160" t="e">
        <f>BP142/BP139</f>
        <v>#DIV/0!</v>
      </c>
    </row>
    <row r="144" spans="1:74" ht="14.25" customHeight="1">
      <c r="A144" s="116"/>
      <c r="B144" s="121"/>
      <c r="C144" s="132"/>
      <c r="D144" s="141"/>
      <c r="E144" s="141"/>
      <c r="F144" s="141"/>
      <c r="G144" s="141"/>
      <c r="H144" s="141"/>
      <c r="I144" s="149"/>
      <c r="J144" s="152" t="s">
        <v>10</v>
      </c>
      <c r="K144" s="149" t="str">
        <f>IF(1&gt;K137,"対象外",IF(K142&gt;=K137,"OK","NG"))</f>
        <v>OK</v>
      </c>
      <c r="L144" s="116"/>
      <c r="M144" s="121"/>
      <c r="N144" s="132"/>
      <c r="O144" s="141"/>
      <c r="P144" s="141"/>
      <c r="Q144" s="141"/>
      <c r="R144" s="141"/>
      <c r="S144" s="141"/>
      <c r="T144" s="149"/>
      <c r="U144" s="152" t="s">
        <v>10</v>
      </c>
      <c r="V144" s="149" t="str">
        <f>IF(1&gt;V137,"対象外",IF(V142&gt;=V137,"OK","NG"))</f>
        <v>OK</v>
      </c>
      <c r="Y144" s="121"/>
      <c r="Z144" s="132"/>
      <c r="AA144" s="141"/>
      <c r="AB144" s="141"/>
      <c r="AC144" s="141"/>
      <c r="AD144" s="141"/>
      <c r="AE144" s="141"/>
      <c r="AF144" s="149"/>
      <c r="AG144" s="152" t="s">
        <v>10</v>
      </c>
      <c r="AH144" s="149" t="str">
        <f>IF(1&gt;AH137,"対象外",IF(AH142&gt;=AH137,"OK","NG"))</f>
        <v>対象外</v>
      </c>
      <c r="AJ144" s="121"/>
      <c r="AK144" s="132"/>
      <c r="AL144" s="141"/>
      <c r="AM144" s="141"/>
      <c r="AN144" s="141"/>
      <c r="AO144" s="141"/>
      <c r="AP144" s="141"/>
      <c r="AQ144" s="149"/>
      <c r="AR144" s="152" t="s">
        <v>10</v>
      </c>
      <c r="AS144" s="149" t="str">
        <f>IF(1&gt;AS137,"対象外",IF(AS142&gt;=AS137,"OK","NG"))</f>
        <v>対象外</v>
      </c>
      <c r="AV144" s="121"/>
      <c r="AW144" s="132"/>
      <c r="AX144" s="141"/>
      <c r="AY144" s="141"/>
      <c r="AZ144" s="141"/>
      <c r="BA144" s="141"/>
      <c r="BB144" s="141"/>
      <c r="BC144" s="149"/>
      <c r="BD144" s="152" t="s">
        <v>10</v>
      </c>
      <c r="BE144" s="149" t="str">
        <f>IF(1&gt;BE137,"対象外",IF(BE142&gt;=BE137,"OK","NG"))</f>
        <v>対象外</v>
      </c>
      <c r="BG144" s="121"/>
      <c r="BH144" s="132"/>
      <c r="BI144" s="141"/>
      <c r="BJ144" s="141"/>
      <c r="BK144" s="141"/>
      <c r="BL144" s="141"/>
      <c r="BM144" s="141"/>
      <c r="BN144" s="149"/>
      <c r="BO144" s="152" t="s">
        <v>10</v>
      </c>
      <c r="BP144" s="149" t="str">
        <f>IF(1&gt;BP137,"対象外",IF(BP142&gt;=BP137,"OK","NG"))</f>
        <v>対象外</v>
      </c>
      <c r="BV144" s="115" t="str">
        <f>IF(COUNTIF(K144:BP144,"NG")&gt;=1,"NG","OK")</f>
        <v>OK</v>
      </c>
    </row>
    <row r="145" spans="1:73" ht="14.25" hidden="1" customHeight="1">
      <c r="A145" s="116"/>
      <c r="B145" s="122" t="s">
        <v>32</v>
      </c>
      <c r="C145" s="123"/>
      <c r="D145" s="123"/>
      <c r="E145" s="123"/>
      <c r="F145" s="123"/>
      <c r="G145" s="123"/>
      <c r="H145" s="122">
        <f>IF(AND(DAY(H137)&gt;=22,DAY(H137)&lt;=28,H138="土"),1,0)</f>
        <v>0</v>
      </c>
      <c r="I145" s="123"/>
      <c r="J145" s="116"/>
      <c r="K145" s="116"/>
      <c r="L145" s="116"/>
      <c r="M145" s="123"/>
      <c r="N145" s="123"/>
      <c r="O145" s="123"/>
      <c r="P145" s="123"/>
      <c r="Q145" s="123"/>
      <c r="R145" s="123"/>
      <c r="S145" s="122">
        <f>IF(AND(DAY(S137)&gt;=22,DAY(S137)&lt;=28,S138="土"),1,0)</f>
        <v>1</v>
      </c>
      <c r="T145" s="123"/>
      <c r="U145" s="116"/>
      <c r="V145" s="116"/>
      <c r="Y145" s="123"/>
      <c r="Z145" s="123"/>
      <c r="AA145" s="123"/>
      <c r="AB145" s="123"/>
      <c r="AC145" s="123"/>
      <c r="AD145" s="123"/>
      <c r="AE145" s="122" t="e">
        <f>IF(AND(DAY(AE137)&gt;=22,DAY(AE137)&lt;=28,AE138="土"),1,0)</f>
        <v>#VALUE!</v>
      </c>
      <c r="AF145" s="123"/>
      <c r="AG145" s="116"/>
      <c r="AH145" s="116"/>
      <c r="AJ145" s="123"/>
      <c r="AK145" s="123"/>
      <c r="AL145" s="123"/>
      <c r="AM145" s="123"/>
      <c r="AN145" s="123"/>
      <c r="AO145" s="123"/>
      <c r="AP145" s="122" t="e">
        <f>IF(AND(DAY(AP137)&gt;=22,DAY(AP137)&lt;=28,AP138="土"),1,0)</f>
        <v>#VALUE!</v>
      </c>
      <c r="AQ145" s="123"/>
      <c r="AR145" s="116"/>
      <c r="AS145" s="116"/>
      <c r="AV145" s="123"/>
      <c r="AW145" s="123"/>
      <c r="AX145" s="123"/>
      <c r="AY145" s="123"/>
      <c r="AZ145" s="123"/>
      <c r="BA145" s="123"/>
      <c r="BB145" s="122" t="e">
        <f>IF(AND(DAY(BB137)&gt;=22,DAY(BB137)&lt;=28,BB138="土"),1,0)</f>
        <v>#VALUE!</v>
      </c>
      <c r="BC145" s="123"/>
      <c r="BD145" s="116"/>
      <c r="BE145" s="116"/>
      <c r="BG145" s="123"/>
      <c r="BH145" s="123"/>
      <c r="BI145" s="123"/>
      <c r="BJ145" s="123"/>
      <c r="BK145" s="123"/>
      <c r="BL145" s="123"/>
      <c r="BM145" s="122" t="e">
        <f>IF(AND(DAY(BM137)&gt;=22,DAY(BM137)&lt;=28,BM138="土"),1,0)</f>
        <v>#VALUE!</v>
      </c>
      <c r="BN145" s="123"/>
      <c r="BO145" s="116"/>
      <c r="BP145" s="116"/>
      <c r="BU145" s="115">
        <f t="shared" ref="BU145:BU152" si="89">_xlfn.AGGREGATE(9,6,C145:BN145)</f>
        <v>1</v>
      </c>
    </row>
    <row r="146" spans="1:73" ht="14.25" hidden="1" customHeight="1">
      <c r="A146" s="116"/>
      <c r="B146" s="122" t="s">
        <v>46</v>
      </c>
      <c r="C146" s="123"/>
      <c r="D146" s="123"/>
      <c r="E146" s="123"/>
      <c r="F146" s="123"/>
      <c r="G146" s="123"/>
      <c r="H146" s="122">
        <f>IF(AND(DAY(H137)&gt;=22,DAY(H137)&lt;=28,H138="土",OR(H143="休",H143="雨")),1,0)</f>
        <v>0</v>
      </c>
      <c r="I146" s="123"/>
      <c r="J146" s="116"/>
      <c r="K146" s="116"/>
      <c r="L146" s="116"/>
      <c r="M146" s="123"/>
      <c r="N146" s="123"/>
      <c r="O146" s="123"/>
      <c r="P146" s="123"/>
      <c r="Q146" s="123"/>
      <c r="R146" s="123"/>
      <c r="S146" s="122">
        <f>IF(AND(DAY(S137)&gt;=22,DAY(S137)&lt;=28,S138="土",OR(S143="休",S143="雨")),1,0)</f>
        <v>1</v>
      </c>
      <c r="T146" s="123"/>
      <c r="U146" s="116"/>
      <c r="V146" s="116"/>
      <c r="Y146" s="123"/>
      <c r="Z146" s="123"/>
      <c r="AA146" s="123"/>
      <c r="AB146" s="123"/>
      <c r="AC146" s="123"/>
      <c r="AD146" s="123"/>
      <c r="AE146" s="122" t="e">
        <f>IF(AND(DAY(AE137)&gt;=22,DAY(AE137)&lt;=28,AE138="土",OR(AE143="休",AE143="雨")),1,0)</f>
        <v>#VALUE!</v>
      </c>
      <c r="AF146" s="123"/>
      <c r="AG146" s="116"/>
      <c r="AH146" s="116"/>
      <c r="AJ146" s="123"/>
      <c r="AK146" s="123"/>
      <c r="AL146" s="123"/>
      <c r="AM146" s="123"/>
      <c r="AN146" s="123"/>
      <c r="AO146" s="123"/>
      <c r="AP146" s="122" t="e">
        <f>IF(AND(DAY(AP137)&gt;=22,DAY(AP137)&lt;=28,AP138="土",OR(AP143="休",AP143="雨")),1,0)</f>
        <v>#VALUE!</v>
      </c>
      <c r="AQ146" s="123"/>
      <c r="AR146" s="116"/>
      <c r="AS146" s="116"/>
      <c r="AV146" s="123"/>
      <c r="AW146" s="123"/>
      <c r="AX146" s="123"/>
      <c r="AY146" s="123"/>
      <c r="AZ146" s="123"/>
      <c r="BA146" s="123"/>
      <c r="BB146" s="122" t="e">
        <f>IF(AND(DAY(BB137)&gt;=22,DAY(BB137)&lt;=28,BB138="土",OR(BB143="休",BB143="雨")),1,0)</f>
        <v>#VALUE!</v>
      </c>
      <c r="BC146" s="123"/>
      <c r="BD146" s="116"/>
      <c r="BE146" s="116"/>
      <c r="BG146" s="123"/>
      <c r="BH146" s="123"/>
      <c r="BI146" s="123"/>
      <c r="BJ146" s="123"/>
      <c r="BK146" s="123"/>
      <c r="BL146" s="123"/>
      <c r="BM146" s="122" t="e">
        <f>IF(AND(DAY(BM137)&gt;=22,DAY(BM137)&lt;=28,BM138="土",OR(BM143="休",BM143="雨")),1,0)</f>
        <v>#VALUE!</v>
      </c>
      <c r="BN146" s="123"/>
      <c r="BO146" s="116"/>
      <c r="BP146" s="116"/>
      <c r="BU146" s="115">
        <f t="shared" si="89"/>
        <v>1</v>
      </c>
    </row>
    <row r="147" spans="1:73" ht="14.25" hidden="1" customHeight="1">
      <c r="A147" s="116"/>
      <c r="B147" s="122" t="s">
        <v>37</v>
      </c>
      <c r="C147" s="123"/>
      <c r="D147" s="123"/>
      <c r="E147" s="123"/>
      <c r="F147" s="123"/>
      <c r="G147" s="123"/>
      <c r="H147" s="122">
        <f>IF(AND(DAY(H137)&gt;=8,DAY(H137)&lt;=14,H138="土"),1,0)</f>
        <v>0</v>
      </c>
      <c r="I147" s="123"/>
      <c r="J147" s="116"/>
      <c r="K147" s="116"/>
      <c r="L147" s="116"/>
      <c r="M147" s="123"/>
      <c r="N147" s="123"/>
      <c r="O147" s="123"/>
      <c r="P147" s="123"/>
      <c r="Q147" s="123"/>
      <c r="R147" s="123"/>
      <c r="S147" s="122">
        <f>IF(AND(DAY(S137)&gt;=8,DAY(S137)&lt;=14,S138="土"),1,0)</f>
        <v>0</v>
      </c>
      <c r="T147" s="123"/>
      <c r="U147" s="116"/>
      <c r="V147" s="116"/>
      <c r="Y147" s="123"/>
      <c r="Z147" s="123"/>
      <c r="AA147" s="123"/>
      <c r="AB147" s="123"/>
      <c r="AC147" s="123"/>
      <c r="AD147" s="123"/>
      <c r="AE147" s="122" t="e">
        <f>IF(AND(DAY(AE137)&gt;=8,DAY(AE137)&lt;=14,AE138="土"),1,0)</f>
        <v>#VALUE!</v>
      </c>
      <c r="AF147" s="123"/>
      <c r="AG147" s="116"/>
      <c r="AH147" s="116"/>
      <c r="AJ147" s="123"/>
      <c r="AK147" s="123"/>
      <c r="AL147" s="123"/>
      <c r="AM147" s="123"/>
      <c r="AN147" s="123"/>
      <c r="AO147" s="123"/>
      <c r="AP147" s="122" t="e">
        <f>IF(AND(DAY(AP137)&gt;=8,DAY(AP137)&lt;=14,AP138="土"),1,0)</f>
        <v>#VALUE!</v>
      </c>
      <c r="AQ147" s="123"/>
      <c r="AR147" s="116"/>
      <c r="AS147" s="116"/>
      <c r="AV147" s="123"/>
      <c r="AW147" s="123"/>
      <c r="AX147" s="123"/>
      <c r="AY147" s="123"/>
      <c r="AZ147" s="123"/>
      <c r="BA147" s="123"/>
      <c r="BB147" s="122" t="e">
        <f>IF(AND(DAY(BB137)&gt;=8,DAY(BB137)&lt;=14,BB138="土"),1,0)</f>
        <v>#VALUE!</v>
      </c>
      <c r="BC147" s="123"/>
      <c r="BD147" s="116"/>
      <c r="BE147" s="116"/>
      <c r="BG147" s="123"/>
      <c r="BH147" s="123"/>
      <c r="BI147" s="123"/>
      <c r="BJ147" s="123"/>
      <c r="BK147" s="123"/>
      <c r="BL147" s="123"/>
      <c r="BM147" s="122" t="e">
        <f>IF(AND(DAY(BM137)&gt;=8,DAY(BM137)&lt;=14,BM138="土"),1,0)</f>
        <v>#VALUE!</v>
      </c>
      <c r="BN147" s="123"/>
      <c r="BO147" s="116"/>
      <c r="BP147" s="116"/>
      <c r="BU147" s="115">
        <f t="shared" si="89"/>
        <v>0</v>
      </c>
    </row>
    <row r="148" spans="1:73" ht="14.25" hidden="1" customHeight="1">
      <c r="A148" s="116"/>
      <c r="B148" s="122" t="s">
        <v>52</v>
      </c>
      <c r="C148" s="123"/>
      <c r="D148" s="123"/>
      <c r="E148" s="123"/>
      <c r="F148" s="123"/>
      <c r="G148" s="123"/>
      <c r="H148" s="122">
        <f>IF(AND(DAY(H137)&gt;=8,DAY(H137)&lt;=14,H138="土",OR(H143="休",H143="雨")),1,0)</f>
        <v>0</v>
      </c>
      <c r="I148" s="123"/>
      <c r="J148" s="116"/>
      <c r="K148" s="116"/>
      <c r="L148" s="116"/>
      <c r="M148" s="123"/>
      <c r="N148" s="123"/>
      <c r="O148" s="123"/>
      <c r="P148" s="123"/>
      <c r="Q148" s="123"/>
      <c r="R148" s="123"/>
      <c r="S148" s="122">
        <f>IF(AND(DAY(S137)&gt;=8,DAY(S137)&lt;=14,S138="土",OR(S143="休",S143="雨")),1,0)</f>
        <v>0</v>
      </c>
      <c r="T148" s="123"/>
      <c r="U148" s="116"/>
      <c r="V148" s="116"/>
      <c r="Y148" s="123"/>
      <c r="Z148" s="123"/>
      <c r="AA148" s="123"/>
      <c r="AB148" s="123"/>
      <c r="AC148" s="123"/>
      <c r="AD148" s="123"/>
      <c r="AE148" s="122" t="e">
        <f>IF(AND(DAY(AE137)&gt;=8,DAY(AE137)&lt;=14,AE138="土",OR(AE143="休",AE143="雨")),1,0)</f>
        <v>#VALUE!</v>
      </c>
      <c r="AF148" s="123"/>
      <c r="AG148" s="116"/>
      <c r="AH148" s="116"/>
      <c r="AJ148" s="123"/>
      <c r="AK148" s="123"/>
      <c r="AL148" s="123"/>
      <c r="AM148" s="123"/>
      <c r="AN148" s="123"/>
      <c r="AO148" s="123"/>
      <c r="AP148" s="122" t="e">
        <f>IF(AND(DAY(AP137)&gt;=8,DAY(AP137)&lt;=14,AP138="土",OR(AP143="休",AP143="雨")),1,0)</f>
        <v>#VALUE!</v>
      </c>
      <c r="AQ148" s="123"/>
      <c r="AR148" s="116"/>
      <c r="AS148" s="116"/>
      <c r="AV148" s="123"/>
      <c r="AW148" s="123"/>
      <c r="AX148" s="123"/>
      <c r="AY148" s="123"/>
      <c r="AZ148" s="123"/>
      <c r="BA148" s="123"/>
      <c r="BB148" s="122" t="e">
        <f>IF(AND(DAY(BB137)&gt;=8,DAY(BB137)&lt;=14,BB138="土",OR(BB143="休",BB143="雨")),1,0)</f>
        <v>#VALUE!</v>
      </c>
      <c r="BC148" s="123"/>
      <c r="BD148" s="116"/>
      <c r="BE148" s="116"/>
      <c r="BG148" s="123"/>
      <c r="BH148" s="123"/>
      <c r="BI148" s="123"/>
      <c r="BJ148" s="123"/>
      <c r="BK148" s="123"/>
      <c r="BL148" s="123"/>
      <c r="BM148" s="122" t="e">
        <f>IF(AND(DAY(BM137)&gt;=8,DAY(BM137)&lt;=14,BM138="土",OR(BM143="休",BM143="雨")),1,0)</f>
        <v>#VALUE!</v>
      </c>
      <c r="BN148" s="123"/>
      <c r="BO148" s="116"/>
      <c r="BP148" s="116"/>
      <c r="BU148" s="115">
        <f t="shared" si="89"/>
        <v>0</v>
      </c>
    </row>
    <row r="149" spans="1:73" ht="14.25" hidden="1" customHeight="1">
      <c r="A149" s="116"/>
      <c r="B149" s="122" t="s">
        <v>51</v>
      </c>
      <c r="C149" s="123"/>
      <c r="D149" s="123"/>
      <c r="E149" s="123"/>
      <c r="F149" s="123"/>
      <c r="G149" s="123"/>
      <c r="H149" s="122"/>
      <c r="I149" s="122">
        <f>IF(AND(DAY(I137)&gt;=22,DAY(I137)&lt;=28,I138="日"),1,0)</f>
        <v>0</v>
      </c>
      <c r="J149" s="122"/>
      <c r="K149" s="122"/>
      <c r="L149" s="122"/>
      <c r="M149" s="122"/>
      <c r="N149" s="122"/>
      <c r="O149" s="122"/>
      <c r="P149" s="122"/>
      <c r="Q149" s="122"/>
      <c r="R149" s="122"/>
      <c r="S149" s="122"/>
      <c r="T149" s="122">
        <f>IF(AND(DAY(T137)&gt;=22,DAY(T137)&lt;=28,T138="日"),1,0)</f>
        <v>1</v>
      </c>
      <c r="U149" s="122"/>
      <c r="V149" s="122"/>
      <c r="W149" s="122"/>
      <c r="X149" s="122"/>
      <c r="Y149" s="122"/>
      <c r="Z149" s="122"/>
      <c r="AA149" s="122"/>
      <c r="AB149" s="122"/>
      <c r="AC149" s="122"/>
      <c r="AD149" s="122"/>
      <c r="AE149" s="122"/>
      <c r="AF149" s="122" t="e">
        <f>IF(AND(DAY(AF137)&gt;=22,DAY(AF137)&lt;=28,AF138="日"),1,0)</f>
        <v>#VALUE!</v>
      </c>
      <c r="AG149" s="122"/>
      <c r="AH149" s="122"/>
      <c r="AI149" s="122"/>
      <c r="AJ149" s="122"/>
      <c r="AK149" s="122"/>
      <c r="AL149" s="122"/>
      <c r="AM149" s="122"/>
      <c r="AN149" s="122"/>
      <c r="AO149" s="122"/>
      <c r="AP149" s="122"/>
      <c r="AQ149" s="122" t="e">
        <f>IF(AND(DAY(AQ137)&gt;=22,DAY(AQ137)&lt;=28,AQ138="日"),1,0)</f>
        <v>#VALUE!</v>
      </c>
      <c r="AR149" s="122"/>
      <c r="AS149" s="122"/>
      <c r="AT149" s="122"/>
      <c r="AU149" s="122"/>
      <c r="AV149" s="122"/>
      <c r="AW149" s="122"/>
      <c r="AX149" s="122"/>
      <c r="AY149" s="122"/>
      <c r="AZ149" s="122"/>
      <c r="BA149" s="122"/>
      <c r="BB149" s="122"/>
      <c r="BC149" s="122" t="e">
        <f>IF(AND(DAY(BC137)&gt;=22,DAY(BC137)&lt;=28,BC138="日"),1,0)</f>
        <v>#VALUE!</v>
      </c>
      <c r="BD149" s="122"/>
      <c r="BE149" s="122"/>
      <c r="BF149" s="122"/>
      <c r="BG149" s="122"/>
      <c r="BH149" s="122"/>
      <c r="BI149" s="122"/>
      <c r="BJ149" s="122"/>
      <c r="BK149" s="122"/>
      <c r="BL149" s="122"/>
      <c r="BM149" s="122"/>
      <c r="BN149" s="122" t="e">
        <f>IF(AND(DAY(BN137)&gt;=22,DAY(BN137)&lt;=28,BN138="日"),1,0)</f>
        <v>#VALUE!</v>
      </c>
      <c r="BO149" s="116"/>
      <c r="BP149" s="116"/>
      <c r="BU149" s="115">
        <f t="shared" si="89"/>
        <v>1</v>
      </c>
    </row>
    <row r="150" spans="1:73" ht="14.25" hidden="1" customHeight="1">
      <c r="A150" s="116"/>
      <c r="B150" s="122" t="s">
        <v>53</v>
      </c>
      <c r="C150" s="123"/>
      <c r="D150" s="123"/>
      <c r="E150" s="123"/>
      <c r="F150" s="123"/>
      <c r="G150" s="123"/>
      <c r="H150" s="122"/>
      <c r="I150" s="122">
        <f>IF(AND(DAY(I137)&gt;=22,DAY(I137)&lt;=28,I138="日",OR(I143="休",I143="雨")),1,0)</f>
        <v>0</v>
      </c>
      <c r="J150" s="122"/>
      <c r="K150" s="122"/>
      <c r="L150" s="122"/>
      <c r="M150" s="122"/>
      <c r="N150" s="122"/>
      <c r="O150" s="122"/>
      <c r="P150" s="122"/>
      <c r="Q150" s="122"/>
      <c r="R150" s="122"/>
      <c r="S150" s="122"/>
      <c r="T150" s="122">
        <f>IF(AND(DAY(T137)&gt;=22,DAY(T137)&lt;=28,T138="日",OR(T143="休",T143="雨")),1,0)</f>
        <v>1</v>
      </c>
      <c r="U150" s="122"/>
      <c r="V150" s="122"/>
      <c r="W150" s="122"/>
      <c r="X150" s="122"/>
      <c r="Y150" s="122"/>
      <c r="Z150" s="122"/>
      <c r="AA150" s="122"/>
      <c r="AB150" s="122"/>
      <c r="AC150" s="122"/>
      <c r="AD150" s="122"/>
      <c r="AE150" s="122"/>
      <c r="AF150" s="122" t="e">
        <f>IF(AND(DAY(AF137)&gt;=22,DAY(AF137)&lt;=28,AF138="日",OR(AF143="休",AF143="雨")),1,0)</f>
        <v>#VALUE!</v>
      </c>
      <c r="AG150" s="122"/>
      <c r="AH150" s="122"/>
      <c r="AI150" s="122"/>
      <c r="AJ150" s="122"/>
      <c r="AK150" s="122"/>
      <c r="AL150" s="122"/>
      <c r="AM150" s="122"/>
      <c r="AN150" s="122"/>
      <c r="AO150" s="122"/>
      <c r="AP150" s="122"/>
      <c r="AQ150" s="122" t="e">
        <f>IF(AND(DAY(AQ137)&gt;=22,DAY(AQ137)&lt;=28,AQ138="日",OR(AQ143="休",AQ143="雨")),1,0)</f>
        <v>#VALUE!</v>
      </c>
      <c r="AR150" s="122"/>
      <c r="AS150" s="122"/>
      <c r="AT150" s="122"/>
      <c r="AU150" s="122"/>
      <c r="AV150" s="122"/>
      <c r="AW150" s="122"/>
      <c r="AX150" s="122"/>
      <c r="AY150" s="122"/>
      <c r="AZ150" s="122"/>
      <c r="BA150" s="122"/>
      <c r="BB150" s="122"/>
      <c r="BC150" s="122" t="e">
        <f>IF(AND(DAY(BC137)&gt;=22,DAY(BC137)&lt;=28,BC138="日",OR(BC143="休",BC143="雨")),1,0)</f>
        <v>#VALUE!</v>
      </c>
      <c r="BD150" s="122"/>
      <c r="BE150" s="122"/>
      <c r="BF150" s="122"/>
      <c r="BG150" s="122"/>
      <c r="BH150" s="122"/>
      <c r="BI150" s="122"/>
      <c r="BJ150" s="122"/>
      <c r="BK150" s="122"/>
      <c r="BL150" s="122"/>
      <c r="BM150" s="122"/>
      <c r="BN150" s="122" t="e">
        <f>IF(AND(DAY(BN137)&gt;=22,DAY(BN137)&lt;=28,BN138="日",OR(BN143="休",BN143="雨")),1,0)</f>
        <v>#VALUE!</v>
      </c>
      <c r="BO150" s="116"/>
      <c r="BP150" s="116"/>
      <c r="BU150" s="115">
        <f t="shared" si="89"/>
        <v>1</v>
      </c>
    </row>
    <row r="151" spans="1:73" ht="14.25" hidden="1" customHeight="1">
      <c r="A151" s="116"/>
      <c r="B151" s="122" t="s">
        <v>54</v>
      </c>
      <c r="C151" s="123"/>
      <c r="D151" s="123"/>
      <c r="E151" s="123"/>
      <c r="F151" s="123"/>
      <c r="G151" s="123"/>
      <c r="H151" s="122"/>
      <c r="I151" s="122">
        <f>IF(AND(DAY(I137)&gt;=8,DAY(I137)&lt;=14,I138="日"),1,0)</f>
        <v>0</v>
      </c>
      <c r="J151" s="122"/>
      <c r="K151" s="122"/>
      <c r="L151" s="122"/>
      <c r="M151" s="122"/>
      <c r="N151" s="122"/>
      <c r="O151" s="122"/>
      <c r="P151" s="122"/>
      <c r="Q151" s="122"/>
      <c r="R151" s="122"/>
      <c r="S151" s="122"/>
      <c r="T151" s="122">
        <f>IF(AND(DAY(T137)&gt;=8,DAY(T137)&lt;=14,T138="日"),1,0)</f>
        <v>0</v>
      </c>
      <c r="U151" s="122"/>
      <c r="V151" s="122"/>
      <c r="W151" s="122"/>
      <c r="X151" s="122"/>
      <c r="Y151" s="122"/>
      <c r="Z151" s="122"/>
      <c r="AA151" s="122"/>
      <c r="AB151" s="122"/>
      <c r="AC151" s="122"/>
      <c r="AD151" s="122"/>
      <c r="AE151" s="122"/>
      <c r="AF151" s="122" t="e">
        <f>IF(AND(DAY(AF137)&gt;=8,DAY(AF137)&lt;=14,AF138="日"),1,0)</f>
        <v>#VALUE!</v>
      </c>
      <c r="AG151" s="122"/>
      <c r="AH151" s="122"/>
      <c r="AI151" s="122"/>
      <c r="AJ151" s="122"/>
      <c r="AK151" s="122"/>
      <c r="AL151" s="122"/>
      <c r="AM151" s="122"/>
      <c r="AN151" s="122"/>
      <c r="AO151" s="122"/>
      <c r="AP151" s="122"/>
      <c r="AQ151" s="122" t="e">
        <f>IF(AND(DAY(AQ137)&gt;=8,DAY(AQ137)&lt;=14,AQ138="日"),1,0)</f>
        <v>#VALUE!</v>
      </c>
      <c r="AR151" s="122"/>
      <c r="AS151" s="122"/>
      <c r="AT151" s="122"/>
      <c r="AU151" s="122"/>
      <c r="AV151" s="122"/>
      <c r="AW151" s="122"/>
      <c r="AX151" s="122"/>
      <c r="AY151" s="122"/>
      <c r="AZ151" s="122"/>
      <c r="BA151" s="122"/>
      <c r="BB151" s="122"/>
      <c r="BC151" s="122" t="e">
        <f>IF(AND(DAY(BC137)&gt;=8,DAY(BC137)&lt;=14,BC138="日"),1,0)</f>
        <v>#VALUE!</v>
      </c>
      <c r="BD151" s="122"/>
      <c r="BE151" s="122"/>
      <c r="BF151" s="122"/>
      <c r="BG151" s="122"/>
      <c r="BH151" s="122"/>
      <c r="BI151" s="122"/>
      <c r="BJ151" s="122"/>
      <c r="BK151" s="122"/>
      <c r="BL151" s="122"/>
      <c r="BM151" s="122"/>
      <c r="BN151" s="122" t="e">
        <f>IF(AND(DAY(BN137)&gt;=8,DAY(BN137)&lt;=14,BN138="日"),1,0)</f>
        <v>#VALUE!</v>
      </c>
      <c r="BO151" s="116"/>
      <c r="BP151" s="116"/>
      <c r="BU151" s="115">
        <f t="shared" si="89"/>
        <v>0</v>
      </c>
    </row>
    <row r="152" spans="1:73" ht="14.25" hidden="1" customHeight="1">
      <c r="A152" s="116"/>
      <c r="B152" s="122" t="s">
        <v>56</v>
      </c>
      <c r="C152" s="123"/>
      <c r="D152" s="123"/>
      <c r="E152" s="123"/>
      <c r="F152" s="123"/>
      <c r="G152" s="123"/>
      <c r="H152" s="122"/>
      <c r="I152" s="122">
        <f>IF(AND(DAY(I137)&gt;=8,DAY(I137)&lt;=14,I138="日",OR(I143="休",I143="雨")),1,0)</f>
        <v>0</v>
      </c>
      <c r="J152" s="122"/>
      <c r="K152" s="122"/>
      <c r="L152" s="122"/>
      <c r="M152" s="122"/>
      <c r="N152" s="122"/>
      <c r="O152" s="122"/>
      <c r="P152" s="122"/>
      <c r="Q152" s="122"/>
      <c r="R152" s="122"/>
      <c r="S152" s="122"/>
      <c r="T152" s="122">
        <f>IF(AND(DAY(T137)&gt;=8,DAY(T137)&lt;=14,T138="日",OR(T143="休",T143="雨")),1,0)</f>
        <v>0</v>
      </c>
      <c r="U152" s="122"/>
      <c r="V152" s="122"/>
      <c r="W152" s="122"/>
      <c r="X152" s="122"/>
      <c r="Y152" s="122"/>
      <c r="Z152" s="122"/>
      <c r="AA152" s="122"/>
      <c r="AB152" s="122"/>
      <c r="AC152" s="122"/>
      <c r="AD152" s="122"/>
      <c r="AE152" s="122"/>
      <c r="AF152" s="122" t="e">
        <f>IF(AND(DAY(AF137)&gt;=8,DAY(AF137)&lt;=14,AF138="日",OR(AF143="休",AF143="雨")),1,0)</f>
        <v>#VALUE!</v>
      </c>
      <c r="AG152" s="122"/>
      <c r="AH152" s="122"/>
      <c r="AI152" s="122"/>
      <c r="AJ152" s="122"/>
      <c r="AK152" s="122"/>
      <c r="AL152" s="122"/>
      <c r="AM152" s="122"/>
      <c r="AN152" s="122"/>
      <c r="AO152" s="122"/>
      <c r="AP152" s="122"/>
      <c r="AQ152" s="122" t="e">
        <f>IF(AND(DAY(AQ137)&gt;=8,DAY(AQ137)&lt;=14,AQ138="日",OR(AQ143="休",AQ143="雨")),1,0)</f>
        <v>#VALUE!</v>
      </c>
      <c r="AR152" s="122"/>
      <c r="AS152" s="122"/>
      <c r="AT152" s="122"/>
      <c r="AU152" s="122"/>
      <c r="AV152" s="122"/>
      <c r="AW152" s="122"/>
      <c r="AX152" s="122"/>
      <c r="AY152" s="122"/>
      <c r="AZ152" s="122"/>
      <c r="BA152" s="122"/>
      <c r="BB152" s="122"/>
      <c r="BC152" s="122" t="e">
        <f>IF(AND(DAY(BC137)&gt;=8,DAY(BC137)&lt;=14,BC138="日",OR(BC143="休",BC143="雨")),1,0)</f>
        <v>#VALUE!</v>
      </c>
      <c r="BD152" s="122"/>
      <c r="BE152" s="122"/>
      <c r="BF152" s="122"/>
      <c r="BG152" s="122"/>
      <c r="BH152" s="122"/>
      <c r="BI152" s="122"/>
      <c r="BJ152" s="122"/>
      <c r="BK152" s="122"/>
      <c r="BL152" s="122"/>
      <c r="BM152" s="122"/>
      <c r="BN152" s="122" t="e">
        <f>IF(AND(DAY(BN137)&gt;=8,DAY(BN137)&lt;=14,BN138="日",OR(BN143="休",BN143="雨")),1,0)</f>
        <v>#VALUE!</v>
      </c>
      <c r="BO152" s="116"/>
      <c r="BP152" s="116"/>
      <c r="BU152" s="115">
        <f t="shared" si="89"/>
        <v>0</v>
      </c>
    </row>
    <row r="153" spans="1:73" ht="14.25" customHeight="1">
      <c r="A153" s="116"/>
      <c r="B153" s="123"/>
      <c r="C153" s="123"/>
      <c r="D153" s="123"/>
      <c r="E153" s="123"/>
      <c r="F153" s="123"/>
      <c r="G153" s="123"/>
      <c r="H153" s="123"/>
      <c r="I153" s="123"/>
      <c r="J153" s="116"/>
      <c r="K153" s="116"/>
      <c r="L153" s="116"/>
      <c r="M153" s="123"/>
      <c r="N153" s="123"/>
      <c r="O153" s="123"/>
      <c r="P153" s="123"/>
      <c r="Q153" s="123"/>
      <c r="R153" s="123"/>
      <c r="S153" s="123"/>
      <c r="T153" s="123"/>
      <c r="U153" s="116"/>
      <c r="V153" s="116"/>
      <c r="Y153" s="123"/>
      <c r="Z153" s="123"/>
      <c r="AA153" s="123"/>
      <c r="AB153" s="123"/>
      <c r="AC153" s="123"/>
      <c r="AD153" s="123"/>
      <c r="AE153" s="123"/>
      <c r="AF153" s="123"/>
      <c r="AG153" s="116"/>
      <c r="AH153" s="116"/>
      <c r="AJ153" s="123"/>
      <c r="AK153" s="123"/>
      <c r="AL153" s="123"/>
      <c r="AM153" s="123"/>
      <c r="AN153" s="123"/>
      <c r="AO153" s="123"/>
      <c r="AP153" s="123"/>
      <c r="AQ153" s="123"/>
      <c r="AR153" s="116"/>
      <c r="AS153" s="116"/>
      <c r="AV153" s="123"/>
      <c r="AW153" s="123"/>
      <c r="AX153" s="123"/>
      <c r="AY153" s="123"/>
      <c r="AZ153" s="123"/>
      <c r="BA153" s="123"/>
      <c r="BB153" s="123"/>
      <c r="BC153" s="123"/>
      <c r="BD153" s="116"/>
      <c r="BE153" s="116"/>
      <c r="BG153" s="123"/>
      <c r="BH153" s="123"/>
      <c r="BI153" s="123"/>
      <c r="BJ153" s="123"/>
      <c r="BK153" s="123"/>
      <c r="BL153" s="123"/>
      <c r="BM153" s="123"/>
      <c r="BN153" s="123"/>
      <c r="BO153" s="116"/>
      <c r="BP153" s="116"/>
    </row>
    <row r="154" spans="1:73" ht="14.25" customHeight="1">
      <c r="A154" s="116"/>
      <c r="B154" s="116"/>
      <c r="C154" s="116"/>
      <c r="D154" s="116"/>
      <c r="E154" s="116"/>
      <c r="F154" s="116"/>
      <c r="G154" s="116"/>
      <c r="H154" s="116"/>
      <c r="I154" s="116"/>
      <c r="J154" s="116"/>
      <c r="K154" s="116"/>
      <c r="L154" s="116"/>
      <c r="M154" s="116"/>
      <c r="N154" s="116"/>
      <c r="O154" s="116"/>
      <c r="P154" s="116"/>
      <c r="Q154" s="116"/>
      <c r="R154" s="116"/>
      <c r="S154" s="116"/>
      <c r="T154" s="116"/>
      <c r="U154" s="116"/>
      <c r="V154" s="116"/>
    </row>
    <row r="155" spans="1:73" ht="14.25" hidden="1" customHeight="1">
      <c r="A155" s="116"/>
      <c r="B155" s="116"/>
      <c r="C155" s="124">
        <f>YEAR(I135+1)</f>
        <v>2026</v>
      </c>
      <c r="D155" s="124">
        <f>MONTH(I135+1)</f>
        <v>8</v>
      </c>
      <c r="E155" s="124">
        <f>DAY(I135+1)</f>
        <v>31</v>
      </c>
      <c r="F155" s="124"/>
      <c r="G155" s="124"/>
      <c r="H155" s="124"/>
      <c r="I155" s="124"/>
      <c r="J155" s="116"/>
      <c r="K155" s="116"/>
      <c r="L155" s="116"/>
      <c r="M155" s="116"/>
      <c r="N155" s="124">
        <f>YEAR(T135+1)</f>
        <v>2026</v>
      </c>
      <c r="O155" s="124">
        <f>MONTH(T135+1)</f>
        <v>10</v>
      </c>
      <c r="P155" s="124">
        <f>DAY(T135+1)</f>
        <v>26</v>
      </c>
      <c r="Q155" s="124"/>
      <c r="R155" s="124"/>
      <c r="S155" s="124"/>
      <c r="T155" s="124"/>
      <c r="U155" s="116"/>
      <c r="V155" s="116"/>
      <c r="Y155" s="116"/>
      <c r="Z155" s="124">
        <f>YEAR(AF135+1)</f>
        <v>2026</v>
      </c>
      <c r="AA155" s="124">
        <f>MONTH(AF135+1)</f>
        <v>12</v>
      </c>
      <c r="AB155" s="124">
        <f>DAY(AF135+1)</f>
        <v>21</v>
      </c>
      <c r="AC155" s="124"/>
      <c r="AD155" s="124"/>
      <c r="AE155" s="124"/>
      <c r="AF155" s="124"/>
      <c r="AG155" s="116"/>
      <c r="AH155" s="116"/>
      <c r="AJ155" s="116"/>
      <c r="AK155" s="124">
        <f>YEAR(AQ135+1)</f>
        <v>2027</v>
      </c>
      <c r="AL155" s="124">
        <f>MONTH(AQ135+1)</f>
        <v>2</v>
      </c>
      <c r="AM155" s="124">
        <f>DAY(AQ135+1)</f>
        <v>15</v>
      </c>
      <c r="AN155" s="124"/>
      <c r="AO155" s="124"/>
      <c r="AP155" s="124"/>
      <c r="AQ155" s="124"/>
      <c r="AR155" s="116"/>
      <c r="AS155" s="116"/>
      <c r="AV155" s="116"/>
      <c r="AW155" s="124">
        <f>YEAR(BC135+1)</f>
        <v>2027</v>
      </c>
      <c r="AX155" s="124">
        <f>MONTH(BC135+1)</f>
        <v>4</v>
      </c>
      <c r="AY155" s="124">
        <f>DAY(BC135+1)</f>
        <v>12</v>
      </c>
      <c r="AZ155" s="124"/>
      <c r="BA155" s="124"/>
      <c r="BB155" s="124"/>
      <c r="BC155" s="124"/>
      <c r="BD155" s="116"/>
      <c r="BE155" s="116"/>
      <c r="BG155" s="116"/>
      <c r="BH155" s="124">
        <f>YEAR(BN135+1)</f>
        <v>2027</v>
      </c>
      <c r="BI155" s="124">
        <f>MONTH(BN135+1)</f>
        <v>6</v>
      </c>
      <c r="BJ155" s="124">
        <f>DAY(BN135+1)</f>
        <v>7</v>
      </c>
      <c r="BK155" s="124"/>
      <c r="BL155" s="124"/>
      <c r="BM155" s="124"/>
      <c r="BN155" s="124"/>
      <c r="BO155" s="116"/>
      <c r="BP155" s="116"/>
    </row>
    <row r="156" spans="1:73" ht="14.25" hidden="1" customHeight="1">
      <c r="A156" s="116"/>
      <c r="B156" s="116"/>
      <c r="C156" s="125">
        <f>I135+1</f>
        <v>46265</v>
      </c>
      <c r="D156" s="125">
        <f t="shared" ref="D156:I156" si="90">C156+1</f>
        <v>46266</v>
      </c>
      <c r="E156" s="125">
        <f t="shared" si="90"/>
        <v>46267</v>
      </c>
      <c r="F156" s="125">
        <f t="shared" si="90"/>
        <v>46268</v>
      </c>
      <c r="G156" s="125">
        <f t="shared" si="90"/>
        <v>46269</v>
      </c>
      <c r="H156" s="125">
        <f t="shared" si="90"/>
        <v>46270</v>
      </c>
      <c r="I156" s="125">
        <f t="shared" si="90"/>
        <v>46271</v>
      </c>
      <c r="J156" s="116"/>
      <c r="K156" s="116"/>
      <c r="L156" s="116"/>
      <c r="M156" s="116"/>
      <c r="N156" s="125">
        <f>T135+1</f>
        <v>46321</v>
      </c>
      <c r="O156" s="125">
        <f t="shared" ref="O156:T156" si="91">N156+1</f>
        <v>46322</v>
      </c>
      <c r="P156" s="125">
        <f t="shared" si="91"/>
        <v>46323</v>
      </c>
      <c r="Q156" s="125">
        <f t="shared" si="91"/>
        <v>46324</v>
      </c>
      <c r="R156" s="125">
        <f t="shared" si="91"/>
        <v>46325</v>
      </c>
      <c r="S156" s="125">
        <f t="shared" si="91"/>
        <v>46326</v>
      </c>
      <c r="T156" s="125">
        <f t="shared" si="91"/>
        <v>46327</v>
      </c>
      <c r="U156" s="116"/>
      <c r="V156" s="116"/>
      <c r="Y156" s="116"/>
      <c r="Z156" s="125">
        <f>AF135+1</f>
        <v>46377</v>
      </c>
      <c r="AA156" s="125">
        <f t="shared" ref="AA156:AF156" si="92">Z156+1</f>
        <v>46378</v>
      </c>
      <c r="AB156" s="125">
        <f t="shared" si="92"/>
        <v>46379</v>
      </c>
      <c r="AC156" s="125">
        <f t="shared" si="92"/>
        <v>46380</v>
      </c>
      <c r="AD156" s="125">
        <f t="shared" si="92"/>
        <v>46381</v>
      </c>
      <c r="AE156" s="125">
        <f t="shared" si="92"/>
        <v>46382</v>
      </c>
      <c r="AF156" s="125">
        <f t="shared" si="92"/>
        <v>46383</v>
      </c>
      <c r="AG156" s="116"/>
      <c r="AH156" s="116"/>
      <c r="AJ156" s="116"/>
      <c r="AK156" s="125">
        <f>AQ135+1</f>
        <v>46433</v>
      </c>
      <c r="AL156" s="125">
        <f t="shared" ref="AL156:AQ156" si="93">AK156+1</f>
        <v>46434</v>
      </c>
      <c r="AM156" s="125">
        <f t="shared" si="93"/>
        <v>46435</v>
      </c>
      <c r="AN156" s="125">
        <f t="shared" si="93"/>
        <v>46436</v>
      </c>
      <c r="AO156" s="125">
        <f t="shared" si="93"/>
        <v>46437</v>
      </c>
      <c r="AP156" s="125">
        <f t="shared" si="93"/>
        <v>46438</v>
      </c>
      <c r="AQ156" s="125">
        <f t="shared" si="93"/>
        <v>46439</v>
      </c>
      <c r="AR156" s="116"/>
      <c r="AS156" s="116"/>
      <c r="AV156" s="116"/>
      <c r="AW156" s="125">
        <f>BC135+1</f>
        <v>46489</v>
      </c>
      <c r="AX156" s="125">
        <f t="shared" ref="AX156:BC156" si="94">AW156+1</f>
        <v>46490</v>
      </c>
      <c r="AY156" s="125">
        <f t="shared" si="94"/>
        <v>46491</v>
      </c>
      <c r="AZ156" s="125">
        <f t="shared" si="94"/>
        <v>46492</v>
      </c>
      <c r="BA156" s="125">
        <f t="shared" si="94"/>
        <v>46493</v>
      </c>
      <c r="BB156" s="125">
        <f t="shared" si="94"/>
        <v>46494</v>
      </c>
      <c r="BC156" s="125">
        <f t="shared" si="94"/>
        <v>46495</v>
      </c>
      <c r="BD156" s="116"/>
      <c r="BE156" s="116"/>
      <c r="BG156" s="116"/>
      <c r="BH156" s="125">
        <f>BN135+1</f>
        <v>46545</v>
      </c>
      <c r="BI156" s="125">
        <f t="shared" ref="BI156:BN156" si="95">BH156+1</f>
        <v>46546</v>
      </c>
      <c r="BJ156" s="125">
        <f t="shared" si="95"/>
        <v>46547</v>
      </c>
      <c r="BK156" s="125">
        <f t="shared" si="95"/>
        <v>46548</v>
      </c>
      <c r="BL156" s="125">
        <f t="shared" si="95"/>
        <v>46549</v>
      </c>
      <c r="BM156" s="125">
        <f t="shared" si="95"/>
        <v>46550</v>
      </c>
      <c r="BN156" s="125">
        <f t="shared" si="95"/>
        <v>46551</v>
      </c>
      <c r="BO156" s="116"/>
      <c r="BP156" s="116"/>
    </row>
    <row r="157" spans="1:73" ht="14.25" customHeight="1">
      <c r="A157" s="116"/>
      <c r="B157" s="119" t="s">
        <v>1</v>
      </c>
      <c r="C157" s="126">
        <f>DATE($C155,$D155,1)</f>
        <v>46235</v>
      </c>
      <c r="D157" s="136"/>
      <c r="E157" s="136"/>
      <c r="F157" s="136"/>
      <c r="G157" s="136"/>
      <c r="H157" s="136"/>
      <c r="I157" s="136"/>
      <c r="J157" s="136"/>
      <c r="K157" s="155"/>
      <c r="L157" s="116"/>
      <c r="M157" s="119" t="s">
        <v>1</v>
      </c>
      <c r="N157" s="126">
        <f>DATE($N155,$O155,1)</f>
        <v>46296</v>
      </c>
      <c r="O157" s="136"/>
      <c r="P157" s="136"/>
      <c r="Q157" s="136"/>
      <c r="R157" s="136"/>
      <c r="S157" s="136"/>
      <c r="T157" s="136"/>
      <c r="U157" s="136"/>
      <c r="V157" s="155"/>
      <c r="Y157" s="119" t="s">
        <v>1</v>
      </c>
      <c r="Z157" s="126">
        <f>DATE($Z155,$AA155,1)</f>
        <v>46357</v>
      </c>
      <c r="AA157" s="136"/>
      <c r="AB157" s="136"/>
      <c r="AC157" s="136"/>
      <c r="AD157" s="136"/>
      <c r="AE157" s="136"/>
      <c r="AF157" s="136"/>
      <c r="AG157" s="136"/>
      <c r="AH157" s="155"/>
      <c r="AJ157" s="119" t="s">
        <v>1</v>
      </c>
      <c r="AK157" s="126">
        <f>DATE($AK155,$AL155,1)</f>
        <v>46419</v>
      </c>
      <c r="AL157" s="136"/>
      <c r="AM157" s="136"/>
      <c r="AN157" s="136"/>
      <c r="AO157" s="136"/>
      <c r="AP157" s="136"/>
      <c r="AQ157" s="136"/>
      <c r="AR157" s="136"/>
      <c r="AS157" s="155"/>
      <c r="AV157" s="119" t="s">
        <v>1</v>
      </c>
      <c r="AW157" s="126">
        <f>DATE($AW155,$AX155,1)</f>
        <v>46478</v>
      </c>
      <c r="AX157" s="136"/>
      <c r="AY157" s="136"/>
      <c r="AZ157" s="136"/>
      <c r="BA157" s="136"/>
      <c r="BB157" s="136"/>
      <c r="BC157" s="136"/>
      <c r="BD157" s="136"/>
      <c r="BE157" s="155"/>
      <c r="BG157" s="119" t="s">
        <v>1</v>
      </c>
      <c r="BH157" s="126">
        <f>DATE($BH155,$BI155,1)</f>
        <v>46539</v>
      </c>
      <c r="BI157" s="136"/>
      <c r="BJ157" s="136"/>
      <c r="BK157" s="136"/>
      <c r="BL157" s="136"/>
      <c r="BM157" s="136"/>
      <c r="BN157" s="136"/>
      <c r="BO157" s="136"/>
      <c r="BP157" s="155"/>
    </row>
    <row r="158" spans="1:73" ht="14.25" customHeight="1">
      <c r="A158" s="116"/>
      <c r="B158" s="120" t="s">
        <v>49</v>
      </c>
      <c r="C158" s="127">
        <f>IF(I135&lt;$G$5,I137+1,"")</f>
        <v>46265</v>
      </c>
      <c r="D158" s="137">
        <f t="shared" ref="D158:I158" si="96">IF(C156&lt;$G$5,C158+1,"")</f>
        <v>46266</v>
      </c>
      <c r="E158" s="137">
        <f t="shared" si="96"/>
        <v>46267</v>
      </c>
      <c r="F158" s="137">
        <f t="shared" si="96"/>
        <v>46268</v>
      </c>
      <c r="G158" s="137">
        <f t="shared" si="96"/>
        <v>46269</v>
      </c>
      <c r="H158" s="137">
        <f t="shared" si="96"/>
        <v>46270</v>
      </c>
      <c r="I158" s="137">
        <f t="shared" si="96"/>
        <v>46271</v>
      </c>
      <c r="J158" s="150" t="s">
        <v>25</v>
      </c>
      <c r="K158" s="156">
        <f>COUNTIFS(C159:I159,"土",C160:I160,"")+COUNTIFS(C159:I159,"日",C160:I160,"")</f>
        <v>2</v>
      </c>
      <c r="L158" s="116"/>
      <c r="M158" s="120" t="s">
        <v>49</v>
      </c>
      <c r="N158" s="127">
        <f>IF(T135&lt;$G$5,T137+1,"")</f>
        <v>46321</v>
      </c>
      <c r="O158" s="137">
        <f t="shared" ref="O158:T158" si="97">IF(N156&lt;$G$5,N158+1,"")</f>
        <v>46322</v>
      </c>
      <c r="P158" s="137">
        <f t="shared" si="97"/>
        <v>46323</v>
      </c>
      <c r="Q158" s="137">
        <f t="shared" si="97"/>
        <v>46324</v>
      </c>
      <c r="R158" s="137">
        <f t="shared" si="97"/>
        <v>46325</v>
      </c>
      <c r="S158" s="137">
        <f t="shared" si="97"/>
        <v>46326</v>
      </c>
      <c r="T158" s="137">
        <f t="shared" si="97"/>
        <v>46327</v>
      </c>
      <c r="U158" s="150" t="s">
        <v>25</v>
      </c>
      <c r="V158" s="156">
        <f>COUNTIFS(N159:T159,"土",N160:T160,"")+COUNTIFS(N159:T159,"日",N160:T160,"")</f>
        <v>2</v>
      </c>
      <c r="Y158" s="120" t="s">
        <v>49</v>
      </c>
      <c r="Z158" s="127" t="str">
        <f>IF(AF135&lt;$G$5,AF137+1,"")</f>
        <v/>
      </c>
      <c r="AA158" s="137" t="str">
        <f t="shared" ref="AA158:AF158" si="98">IF(Z156&lt;$G$5,Z158+1,"")</f>
        <v/>
      </c>
      <c r="AB158" s="137" t="str">
        <f t="shared" si="98"/>
        <v/>
      </c>
      <c r="AC158" s="137" t="str">
        <f t="shared" si="98"/>
        <v/>
      </c>
      <c r="AD158" s="137" t="str">
        <f t="shared" si="98"/>
        <v/>
      </c>
      <c r="AE158" s="137" t="str">
        <f t="shared" si="98"/>
        <v/>
      </c>
      <c r="AF158" s="137" t="str">
        <f t="shared" si="98"/>
        <v/>
      </c>
      <c r="AG158" s="150" t="s">
        <v>25</v>
      </c>
      <c r="AH158" s="156">
        <f>COUNTIFS(Z159:AF159,"土",Z160:AF160,"")+COUNTIFS(Z159:AF159,"日",Z160:AF160,"")</f>
        <v>0</v>
      </c>
      <c r="AJ158" s="120" t="s">
        <v>49</v>
      </c>
      <c r="AK158" s="127" t="str">
        <f>IF(AQ135&lt;$G$5,AQ137+1,"")</f>
        <v/>
      </c>
      <c r="AL158" s="137" t="str">
        <f t="shared" ref="AL158:AQ158" si="99">IF(AK156&lt;$G$5,AK158+1,"")</f>
        <v/>
      </c>
      <c r="AM158" s="137" t="str">
        <f t="shared" si="99"/>
        <v/>
      </c>
      <c r="AN158" s="137" t="str">
        <f t="shared" si="99"/>
        <v/>
      </c>
      <c r="AO158" s="137" t="str">
        <f t="shared" si="99"/>
        <v/>
      </c>
      <c r="AP158" s="137" t="str">
        <f t="shared" si="99"/>
        <v/>
      </c>
      <c r="AQ158" s="137" t="str">
        <f t="shared" si="99"/>
        <v/>
      </c>
      <c r="AR158" s="150" t="s">
        <v>25</v>
      </c>
      <c r="AS158" s="156">
        <f>COUNTIFS(AK159:AQ159,"土",AK160:AQ160,"")+COUNTIFS(AK159:AQ159,"日",AK160:AQ160,"")</f>
        <v>0</v>
      </c>
      <c r="AV158" s="120" t="s">
        <v>49</v>
      </c>
      <c r="AW158" s="127" t="str">
        <f>IF(BC135&lt;$G$5,BC137+1,"")</f>
        <v/>
      </c>
      <c r="AX158" s="137" t="str">
        <f t="shared" ref="AX158:BC158" si="100">IF(AW156&lt;$G$5,AW158+1,"")</f>
        <v/>
      </c>
      <c r="AY158" s="137" t="str">
        <f t="shared" si="100"/>
        <v/>
      </c>
      <c r="AZ158" s="137" t="str">
        <f t="shared" si="100"/>
        <v/>
      </c>
      <c r="BA158" s="137" t="str">
        <f t="shared" si="100"/>
        <v/>
      </c>
      <c r="BB158" s="137" t="str">
        <f t="shared" si="100"/>
        <v/>
      </c>
      <c r="BC158" s="137" t="str">
        <f t="shared" si="100"/>
        <v/>
      </c>
      <c r="BD158" s="150" t="s">
        <v>25</v>
      </c>
      <c r="BE158" s="156">
        <f>COUNTIFS(AW159:BC159,"土",AW160:BC160,"")+COUNTIFS(AW159:BC159,"日",AW160:BC160,"")</f>
        <v>0</v>
      </c>
      <c r="BG158" s="120" t="s">
        <v>49</v>
      </c>
      <c r="BH158" s="127" t="str">
        <f>IF(BN135&lt;$G$5,BN137+1,"")</f>
        <v/>
      </c>
      <c r="BI158" s="137" t="str">
        <f t="shared" ref="BI158:BN158" si="101">IF(BH156&lt;$G$5,BH158+1,"")</f>
        <v/>
      </c>
      <c r="BJ158" s="137" t="str">
        <f t="shared" si="101"/>
        <v/>
      </c>
      <c r="BK158" s="137" t="str">
        <f t="shared" si="101"/>
        <v/>
      </c>
      <c r="BL158" s="137" t="str">
        <f t="shared" si="101"/>
        <v/>
      </c>
      <c r="BM158" s="137" t="str">
        <f t="shared" si="101"/>
        <v/>
      </c>
      <c r="BN158" s="137" t="str">
        <f t="shared" si="101"/>
        <v/>
      </c>
      <c r="BO158" s="150" t="s">
        <v>25</v>
      </c>
      <c r="BP158" s="156">
        <f>COUNTIFS(BH159:BN159,"土",BH160:BN160,"")+COUNTIFS(BH159:BN159,"日",BH160:BN160,"")</f>
        <v>0</v>
      </c>
    </row>
    <row r="159" spans="1:73" ht="14.25" customHeight="1">
      <c r="A159" s="116"/>
      <c r="B159" s="120" t="s">
        <v>26</v>
      </c>
      <c r="C159" s="128" t="str">
        <f>IF(C158="","","月")</f>
        <v>月</v>
      </c>
      <c r="D159" s="128" t="str">
        <f>IF(D158="","","火")</f>
        <v>火</v>
      </c>
      <c r="E159" s="128" t="str">
        <f>IF(E158="","","水")</f>
        <v>水</v>
      </c>
      <c r="F159" s="128" t="str">
        <f>IF(F158="","","木")</f>
        <v>木</v>
      </c>
      <c r="G159" s="128" t="str">
        <f>IF(G158="","","金")</f>
        <v>金</v>
      </c>
      <c r="H159" s="128" t="str">
        <f>IF(H158="","","土")</f>
        <v>土</v>
      </c>
      <c r="I159" s="128" t="str">
        <f>IF(I158="","","日")</f>
        <v>日</v>
      </c>
      <c r="J159" s="151" t="s">
        <v>50</v>
      </c>
      <c r="K159" s="157">
        <f>COUNTIF(C160:I160,"夏休")+COUNTIF(C160:I160,"冬休")+COUNTIF(C160:I160,"中止")+COUNTIF(C160:I160,"制作中")</f>
        <v>0</v>
      </c>
      <c r="L159" s="116"/>
      <c r="M159" s="120" t="s">
        <v>26</v>
      </c>
      <c r="N159" s="128" t="str">
        <f>IF(N158="","","月")</f>
        <v>月</v>
      </c>
      <c r="O159" s="128" t="str">
        <f>IF(O158="","","火")</f>
        <v>火</v>
      </c>
      <c r="P159" s="128" t="str">
        <f>IF(P158="","","水")</f>
        <v>水</v>
      </c>
      <c r="Q159" s="128" t="str">
        <f>IF(Q158="","","木")</f>
        <v>木</v>
      </c>
      <c r="R159" s="128" t="str">
        <f>IF(R158="","","金")</f>
        <v>金</v>
      </c>
      <c r="S159" s="128" t="str">
        <f>IF(S158="","","土")</f>
        <v>土</v>
      </c>
      <c r="T159" s="128" t="str">
        <f>IF(T158="","","日")</f>
        <v>日</v>
      </c>
      <c r="U159" s="151" t="s">
        <v>50</v>
      </c>
      <c r="V159" s="157">
        <f>COUNTIF(N160:T160,"夏休")+COUNTIF(N160:T160,"冬休")+COUNTIF(N160:T160,"中止")+COUNTIF(N160:T160,"制作中")</f>
        <v>0</v>
      </c>
      <c r="Y159" s="120" t="s">
        <v>26</v>
      </c>
      <c r="Z159" s="128" t="str">
        <f>IF(Z158="","","月")</f>
        <v/>
      </c>
      <c r="AA159" s="128" t="str">
        <f>IF(AA158="","","火")</f>
        <v/>
      </c>
      <c r="AB159" s="128" t="str">
        <f>IF(AB158="","","水")</f>
        <v/>
      </c>
      <c r="AC159" s="128" t="str">
        <f>IF(AC158="","","木")</f>
        <v/>
      </c>
      <c r="AD159" s="128" t="str">
        <f>IF(AD158="","","金")</f>
        <v/>
      </c>
      <c r="AE159" s="128" t="str">
        <f>IF(AE158="","","土")</f>
        <v/>
      </c>
      <c r="AF159" s="128" t="str">
        <f>IF(AF158="","","日")</f>
        <v/>
      </c>
      <c r="AG159" s="151" t="s">
        <v>50</v>
      </c>
      <c r="AH159" s="157">
        <f>COUNTIF(Z160:AF160,"夏休")+COUNTIF(Z160:AF160,"冬休")+COUNTIF(Z160:AF160,"中止")+COUNTIF(Z160:AF160,"制作中")</f>
        <v>0</v>
      </c>
      <c r="AJ159" s="120" t="s">
        <v>26</v>
      </c>
      <c r="AK159" s="128" t="str">
        <f>IF(AK158="","","月")</f>
        <v/>
      </c>
      <c r="AL159" s="128" t="str">
        <f>IF(AL158="","","火")</f>
        <v/>
      </c>
      <c r="AM159" s="128" t="str">
        <f>IF(AM158="","","水")</f>
        <v/>
      </c>
      <c r="AN159" s="128" t="str">
        <f>IF(AN158="","","木")</f>
        <v/>
      </c>
      <c r="AO159" s="128" t="str">
        <f>IF(AO158="","","金")</f>
        <v/>
      </c>
      <c r="AP159" s="128" t="str">
        <f>IF(AP158="","","土")</f>
        <v/>
      </c>
      <c r="AQ159" s="128" t="str">
        <f>IF(AQ158="","","日")</f>
        <v/>
      </c>
      <c r="AR159" s="151" t="s">
        <v>50</v>
      </c>
      <c r="AS159" s="157">
        <f>COUNTIF(AK160:AQ160,"夏休")+COUNTIF(AK160:AQ160,"冬休")+COUNTIF(AK160:AQ160,"中止")+COUNTIF(AK160:AQ160,"制作中")</f>
        <v>0</v>
      </c>
      <c r="AV159" s="120" t="s">
        <v>26</v>
      </c>
      <c r="AW159" s="128" t="str">
        <f>IF(AW158="","","月")</f>
        <v/>
      </c>
      <c r="AX159" s="128" t="str">
        <f>IF(AX158="","","火")</f>
        <v/>
      </c>
      <c r="AY159" s="128" t="str">
        <f>IF(AY158="","","水")</f>
        <v/>
      </c>
      <c r="AZ159" s="128" t="str">
        <f>IF(AZ158="","","木")</f>
        <v/>
      </c>
      <c r="BA159" s="128" t="str">
        <f>IF(BA158="","","金")</f>
        <v/>
      </c>
      <c r="BB159" s="128" t="str">
        <f>IF(BB158="","","土")</f>
        <v/>
      </c>
      <c r="BC159" s="128" t="str">
        <f>IF(BC158="","","日")</f>
        <v/>
      </c>
      <c r="BD159" s="151" t="s">
        <v>50</v>
      </c>
      <c r="BE159" s="157">
        <f>COUNTIF(AW160:BC160,"夏休")+COUNTIF(AW160:BC160,"冬休")+COUNTIF(AW160:BC160,"中止")+COUNTIF(AW160:BC160,"制作中")</f>
        <v>0</v>
      </c>
      <c r="BG159" s="120" t="s">
        <v>26</v>
      </c>
      <c r="BH159" s="128" t="str">
        <f>IF(BH158="","","月")</f>
        <v/>
      </c>
      <c r="BI159" s="128" t="str">
        <f>IF(BI158="","","火")</f>
        <v/>
      </c>
      <c r="BJ159" s="128" t="str">
        <f>IF(BJ158="","","水")</f>
        <v/>
      </c>
      <c r="BK159" s="128" t="str">
        <f>IF(BK158="","","木")</f>
        <v/>
      </c>
      <c r="BL159" s="128" t="str">
        <f>IF(BL158="","","金")</f>
        <v/>
      </c>
      <c r="BM159" s="128" t="str">
        <f>IF(BM158="","","土")</f>
        <v/>
      </c>
      <c r="BN159" s="128" t="str">
        <f>IF(BN158="","","日")</f>
        <v/>
      </c>
      <c r="BO159" s="151" t="s">
        <v>50</v>
      </c>
      <c r="BP159" s="157">
        <f>COUNTIF(BH160:BN160,"夏休")+COUNTIF(BH160:BN160,"冬休")+COUNTIF(BH160:BN160,"中止")+COUNTIF(BH160:BN160,"制作中")</f>
        <v>0</v>
      </c>
    </row>
    <row r="160" spans="1:73" ht="14.25" customHeight="1">
      <c r="A160" s="116"/>
      <c r="B160" s="120" t="s">
        <v>50</v>
      </c>
      <c r="C160" s="129"/>
      <c r="D160" s="138"/>
      <c r="E160" s="138"/>
      <c r="F160" s="138"/>
      <c r="G160" s="138"/>
      <c r="H160" s="138"/>
      <c r="I160" s="146"/>
      <c r="J160" s="151" t="s">
        <v>4</v>
      </c>
      <c r="K160" s="157">
        <f>COUNT(C158:I158)-K159</f>
        <v>7</v>
      </c>
      <c r="L160" s="116"/>
      <c r="M160" s="120" t="s">
        <v>50</v>
      </c>
      <c r="N160" s="129"/>
      <c r="O160" s="138"/>
      <c r="P160" s="138"/>
      <c r="Q160" s="138"/>
      <c r="R160" s="138"/>
      <c r="S160" s="138"/>
      <c r="T160" s="146"/>
      <c r="U160" s="151" t="s">
        <v>4</v>
      </c>
      <c r="V160" s="157">
        <f>COUNT(N158:T158)-V159</f>
        <v>7</v>
      </c>
      <c r="Y160" s="120" t="s">
        <v>50</v>
      </c>
      <c r="Z160" s="129"/>
      <c r="AA160" s="138"/>
      <c r="AB160" s="138"/>
      <c r="AC160" s="138"/>
      <c r="AD160" s="138"/>
      <c r="AE160" s="138"/>
      <c r="AF160" s="146"/>
      <c r="AG160" s="151" t="s">
        <v>4</v>
      </c>
      <c r="AH160" s="157">
        <f>COUNT(Z158:AF158)-AH159</f>
        <v>0</v>
      </c>
      <c r="AJ160" s="120" t="s">
        <v>50</v>
      </c>
      <c r="AK160" s="129"/>
      <c r="AL160" s="138"/>
      <c r="AM160" s="138"/>
      <c r="AN160" s="138"/>
      <c r="AO160" s="138"/>
      <c r="AP160" s="138"/>
      <c r="AQ160" s="146"/>
      <c r="AR160" s="151" t="s">
        <v>4</v>
      </c>
      <c r="AS160" s="157">
        <f>COUNT(AK158:AQ158)-AS159</f>
        <v>0</v>
      </c>
      <c r="AV160" s="120" t="s">
        <v>50</v>
      </c>
      <c r="AW160" s="129"/>
      <c r="AX160" s="138"/>
      <c r="AY160" s="138"/>
      <c r="AZ160" s="138"/>
      <c r="BA160" s="138"/>
      <c r="BB160" s="138"/>
      <c r="BC160" s="146"/>
      <c r="BD160" s="151" t="s">
        <v>4</v>
      </c>
      <c r="BE160" s="157">
        <f>COUNT(AW158:BC158)-BE159</f>
        <v>0</v>
      </c>
      <c r="BG160" s="120" t="s">
        <v>50</v>
      </c>
      <c r="BH160" s="129"/>
      <c r="BI160" s="138"/>
      <c r="BJ160" s="138"/>
      <c r="BK160" s="138"/>
      <c r="BL160" s="138"/>
      <c r="BM160" s="138"/>
      <c r="BN160" s="146"/>
      <c r="BO160" s="151" t="s">
        <v>4</v>
      </c>
      <c r="BP160" s="157">
        <f>COUNT(BH158:BN158)-BP159</f>
        <v>0</v>
      </c>
    </row>
    <row r="161" spans="1:74" ht="14.25" customHeight="1">
      <c r="A161" s="116"/>
      <c r="B161" s="120"/>
      <c r="C161" s="130"/>
      <c r="D161" s="139"/>
      <c r="E161" s="139"/>
      <c r="F161" s="139"/>
      <c r="G161" s="139"/>
      <c r="H161" s="139"/>
      <c r="I161" s="147"/>
      <c r="J161" s="151" t="s">
        <v>29</v>
      </c>
      <c r="K161" s="157">
        <f>COUNTIF(C162:I163,"休")</f>
        <v>2</v>
      </c>
      <c r="L161" s="116"/>
      <c r="M161" s="120"/>
      <c r="N161" s="130"/>
      <c r="O161" s="139"/>
      <c r="P161" s="139"/>
      <c r="Q161" s="139"/>
      <c r="R161" s="139"/>
      <c r="S161" s="139"/>
      <c r="T161" s="147"/>
      <c r="U161" s="151" t="s">
        <v>29</v>
      </c>
      <c r="V161" s="157">
        <f>COUNTIF(N162:T163,"休")</f>
        <v>2</v>
      </c>
      <c r="Y161" s="120"/>
      <c r="Z161" s="130"/>
      <c r="AA161" s="139"/>
      <c r="AB161" s="139"/>
      <c r="AC161" s="139"/>
      <c r="AD161" s="139"/>
      <c r="AE161" s="139"/>
      <c r="AF161" s="147"/>
      <c r="AG161" s="151" t="s">
        <v>29</v>
      </c>
      <c r="AH161" s="157">
        <f>COUNTIF(Z162:AF163,"休")</f>
        <v>0</v>
      </c>
      <c r="AJ161" s="120"/>
      <c r="AK161" s="130"/>
      <c r="AL161" s="139"/>
      <c r="AM161" s="139"/>
      <c r="AN161" s="139"/>
      <c r="AO161" s="139"/>
      <c r="AP161" s="139"/>
      <c r="AQ161" s="147"/>
      <c r="AR161" s="151" t="s">
        <v>29</v>
      </c>
      <c r="AS161" s="157">
        <f>COUNTIF(AK162:AQ163,"休")</f>
        <v>0</v>
      </c>
      <c r="AV161" s="120"/>
      <c r="AW161" s="130"/>
      <c r="AX161" s="139"/>
      <c r="AY161" s="139"/>
      <c r="AZ161" s="139"/>
      <c r="BA161" s="139"/>
      <c r="BB161" s="139"/>
      <c r="BC161" s="147"/>
      <c r="BD161" s="151" t="s">
        <v>29</v>
      </c>
      <c r="BE161" s="157">
        <f>COUNTIF(AW162:BC163,"休")</f>
        <v>0</v>
      </c>
      <c r="BG161" s="120"/>
      <c r="BH161" s="130"/>
      <c r="BI161" s="139"/>
      <c r="BJ161" s="139"/>
      <c r="BK161" s="139"/>
      <c r="BL161" s="139"/>
      <c r="BM161" s="139"/>
      <c r="BN161" s="147"/>
      <c r="BO161" s="151" t="s">
        <v>29</v>
      </c>
      <c r="BP161" s="157">
        <f>COUNTIF(BH162:BN163,"休")</f>
        <v>0</v>
      </c>
    </row>
    <row r="162" spans="1:74" ht="14.25" customHeight="1">
      <c r="A162" s="116"/>
      <c r="B162" s="120" t="s">
        <v>2</v>
      </c>
      <c r="C162" s="131"/>
      <c r="D162" s="140"/>
      <c r="E162" s="140"/>
      <c r="F162" s="140"/>
      <c r="G162" s="140"/>
      <c r="H162" s="140" t="s">
        <v>57</v>
      </c>
      <c r="I162" s="148" t="s">
        <v>57</v>
      </c>
      <c r="J162" s="151" t="s">
        <v>30</v>
      </c>
      <c r="K162" s="160">
        <f>K161/K160</f>
        <v>0.2857142857142857</v>
      </c>
      <c r="L162" s="116"/>
      <c r="M162" s="120" t="s">
        <v>2</v>
      </c>
      <c r="N162" s="131"/>
      <c r="O162" s="140"/>
      <c r="P162" s="140"/>
      <c r="Q162" s="140"/>
      <c r="R162" s="140"/>
      <c r="S162" s="140" t="s">
        <v>57</v>
      </c>
      <c r="T162" s="148" t="s">
        <v>57</v>
      </c>
      <c r="U162" s="151" t="s">
        <v>30</v>
      </c>
      <c r="V162" s="160">
        <f>V161/V160</f>
        <v>0.2857142857142857</v>
      </c>
      <c r="Y162" s="120" t="s">
        <v>2</v>
      </c>
      <c r="Z162" s="131"/>
      <c r="AA162" s="140"/>
      <c r="AB162" s="140"/>
      <c r="AC162" s="140"/>
      <c r="AD162" s="140"/>
      <c r="AE162" s="140"/>
      <c r="AF162" s="148"/>
      <c r="AG162" s="151" t="s">
        <v>30</v>
      </c>
      <c r="AH162" s="160" t="e">
        <f>AH161/AH160</f>
        <v>#DIV/0!</v>
      </c>
      <c r="AJ162" s="120" t="s">
        <v>2</v>
      </c>
      <c r="AK162" s="131"/>
      <c r="AL162" s="140"/>
      <c r="AM162" s="140"/>
      <c r="AN162" s="140"/>
      <c r="AO162" s="140"/>
      <c r="AP162" s="140"/>
      <c r="AQ162" s="148"/>
      <c r="AR162" s="151" t="s">
        <v>30</v>
      </c>
      <c r="AS162" s="160" t="e">
        <f>AS161/AS160</f>
        <v>#DIV/0!</v>
      </c>
      <c r="AV162" s="120" t="s">
        <v>2</v>
      </c>
      <c r="AW162" s="131"/>
      <c r="AX162" s="140"/>
      <c r="AY162" s="140"/>
      <c r="AZ162" s="140"/>
      <c r="BA162" s="140"/>
      <c r="BB162" s="140"/>
      <c r="BC162" s="148"/>
      <c r="BD162" s="151" t="s">
        <v>30</v>
      </c>
      <c r="BE162" s="160" t="e">
        <f>BE161/BE160</f>
        <v>#DIV/0!</v>
      </c>
      <c r="BG162" s="120" t="s">
        <v>2</v>
      </c>
      <c r="BH162" s="131"/>
      <c r="BI162" s="140"/>
      <c r="BJ162" s="140"/>
      <c r="BK162" s="140"/>
      <c r="BL162" s="140"/>
      <c r="BM162" s="140"/>
      <c r="BN162" s="148"/>
      <c r="BO162" s="151" t="s">
        <v>30</v>
      </c>
      <c r="BP162" s="160" t="e">
        <f>BP161/BP160</f>
        <v>#DIV/0!</v>
      </c>
    </row>
    <row r="163" spans="1:74" ht="14.25" customHeight="1">
      <c r="A163" s="116"/>
      <c r="B163" s="120"/>
      <c r="C163" s="131"/>
      <c r="D163" s="140"/>
      <c r="E163" s="140"/>
      <c r="F163" s="140"/>
      <c r="G163" s="140"/>
      <c r="H163" s="140"/>
      <c r="I163" s="148"/>
      <c r="J163" s="151" t="s">
        <v>7</v>
      </c>
      <c r="K163" s="157">
        <f>COUNTA(C164:I164)</f>
        <v>2</v>
      </c>
      <c r="L163" s="116"/>
      <c r="M163" s="120"/>
      <c r="N163" s="131"/>
      <c r="O163" s="140"/>
      <c r="P163" s="140"/>
      <c r="Q163" s="140"/>
      <c r="R163" s="140"/>
      <c r="S163" s="140"/>
      <c r="T163" s="148"/>
      <c r="U163" s="151" t="s">
        <v>7</v>
      </c>
      <c r="V163" s="157">
        <f>COUNTA(N164:T164)</f>
        <v>2</v>
      </c>
      <c r="Y163" s="120"/>
      <c r="Z163" s="131"/>
      <c r="AA163" s="140"/>
      <c r="AB163" s="140"/>
      <c r="AC163" s="140"/>
      <c r="AD163" s="140"/>
      <c r="AE163" s="140"/>
      <c r="AF163" s="148"/>
      <c r="AG163" s="151" t="s">
        <v>7</v>
      </c>
      <c r="AH163" s="157">
        <f>COUNTA(Z164:AF164)</f>
        <v>0</v>
      </c>
      <c r="AJ163" s="120"/>
      <c r="AK163" s="131"/>
      <c r="AL163" s="140"/>
      <c r="AM163" s="140"/>
      <c r="AN163" s="140"/>
      <c r="AO163" s="140"/>
      <c r="AP163" s="140"/>
      <c r="AQ163" s="148"/>
      <c r="AR163" s="151" t="s">
        <v>7</v>
      </c>
      <c r="AS163" s="157">
        <f>COUNTA(AK164:AQ164)</f>
        <v>0</v>
      </c>
      <c r="AV163" s="120"/>
      <c r="AW163" s="131"/>
      <c r="AX163" s="140"/>
      <c r="AY163" s="140"/>
      <c r="AZ163" s="140"/>
      <c r="BA163" s="140"/>
      <c r="BB163" s="140"/>
      <c r="BC163" s="148"/>
      <c r="BD163" s="151" t="s">
        <v>7</v>
      </c>
      <c r="BE163" s="157">
        <f>COUNTA(AW164:BC164)</f>
        <v>0</v>
      </c>
      <c r="BG163" s="120"/>
      <c r="BH163" s="131"/>
      <c r="BI163" s="140"/>
      <c r="BJ163" s="140"/>
      <c r="BK163" s="140"/>
      <c r="BL163" s="140"/>
      <c r="BM163" s="140"/>
      <c r="BN163" s="148"/>
      <c r="BO163" s="151" t="s">
        <v>7</v>
      </c>
      <c r="BP163" s="157">
        <f>COUNTA(BH164:BN164)</f>
        <v>0</v>
      </c>
    </row>
    <row r="164" spans="1:74" ht="14.25" customHeight="1">
      <c r="A164" s="116"/>
      <c r="B164" s="120" t="s">
        <v>17</v>
      </c>
      <c r="C164" s="131"/>
      <c r="D164" s="140"/>
      <c r="E164" s="140"/>
      <c r="F164" s="140"/>
      <c r="G164" s="140"/>
      <c r="H164" s="140" t="s">
        <v>57</v>
      </c>
      <c r="I164" s="148" t="s">
        <v>57</v>
      </c>
      <c r="J164" s="151" t="s">
        <v>31</v>
      </c>
      <c r="K164" s="160">
        <f>K163/K160</f>
        <v>0.2857142857142857</v>
      </c>
      <c r="L164" s="116"/>
      <c r="M164" s="120" t="s">
        <v>17</v>
      </c>
      <c r="N164" s="131"/>
      <c r="O164" s="140"/>
      <c r="P164" s="140"/>
      <c r="Q164" s="140"/>
      <c r="R164" s="140"/>
      <c r="S164" s="140" t="s">
        <v>57</v>
      </c>
      <c r="T164" s="148" t="s">
        <v>57</v>
      </c>
      <c r="U164" s="151" t="s">
        <v>31</v>
      </c>
      <c r="V164" s="160">
        <f>V163/V160</f>
        <v>0.2857142857142857</v>
      </c>
      <c r="Y164" s="120" t="s">
        <v>17</v>
      </c>
      <c r="Z164" s="131"/>
      <c r="AA164" s="140"/>
      <c r="AB164" s="140"/>
      <c r="AC164" s="140"/>
      <c r="AD164" s="140"/>
      <c r="AE164" s="140"/>
      <c r="AF164" s="148"/>
      <c r="AG164" s="151" t="s">
        <v>31</v>
      </c>
      <c r="AH164" s="160" t="e">
        <f>AH163/AH160</f>
        <v>#DIV/0!</v>
      </c>
      <c r="AJ164" s="120" t="s">
        <v>17</v>
      </c>
      <c r="AK164" s="131"/>
      <c r="AL164" s="140"/>
      <c r="AM164" s="140"/>
      <c r="AN164" s="140"/>
      <c r="AO164" s="140"/>
      <c r="AP164" s="140"/>
      <c r="AQ164" s="148"/>
      <c r="AR164" s="151" t="s">
        <v>31</v>
      </c>
      <c r="AS164" s="160" t="e">
        <f>AS163/AS160</f>
        <v>#DIV/0!</v>
      </c>
      <c r="AV164" s="120" t="s">
        <v>17</v>
      </c>
      <c r="AW164" s="131"/>
      <c r="AX164" s="140"/>
      <c r="AY164" s="140"/>
      <c r="AZ164" s="140"/>
      <c r="BA164" s="140"/>
      <c r="BB164" s="140"/>
      <c r="BC164" s="148"/>
      <c r="BD164" s="151" t="s">
        <v>31</v>
      </c>
      <c r="BE164" s="160" t="e">
        <f>BE163/BE160</f>
        <v>#DIV/0!</v>
      </c>
      <c r="BG164" s="120" t="s">
        <v>17</v>
      </c>
      <c r="BH164" s="131"/>
      <c r="BI164" s="140"/>
      <c r="BJ164" s="140"/>
      <c r="BK164" s="140"/>
      <c r="BL164" s="140"/>
      <c r="BM164" s="140"/>
      <c r="BN164" s="148"/>
      <c r="BO164" s="151" t="s">
        <v>31</v>
      </c>
      <c r="BP164" s="160" t="e">
        <f>BP163/BP160</f>
        <v>#DIV/0!</v>
      </c>
    </row>
    <row r="165" spans="1:74" ht="14.25" customHeight="1">
      <c r="A165" s="116"/>
      <c r="B165" s="121"/>
      <c r="C165" s="132"/>
      <c r="D165" s="141"/>
      <c r="E165" s="141"/>
      <c r="F165" s="141"/>
      <c r="G165" s="141"/>
      <c r="H165" s="141"/>
      <c r="I165" s="149"/>
      <c r="J165" s="152" t="s">
        <v>10</v>
      </c>
      <c r="K165" s="149" t="str">
        <f>IF(1&gt;K158,"対象外",IF(K163&gt;=K158,"OK","NG"))</f>
        <v>OK</v>
      </c>
      <c r="L165" s="116"/>
      <c r="M165" s="121"/>
      <c r="N165" s="132"/>
      <c r="O165" s="141"/>
      <c r="P165" s="141"/>
      <c r="Q165" s="141"/>
      <c r="R165" s="141"/>
      <c r="S165" s="141"/>
      <c r="T165" s="149"/>
      <c r="U165" s="152" t="s">
        <v>10</v>
      </c>
      <c r="V165" s="149" t="str">
        <f>IF(1&gt;V158,"対象外",IF(V163&gt;=V158,"OK","NG"))</f>
        <v>OK</v>
      </c>
      <c r="Y165" s="121"/>
      <c r="Z165" s="132"/>
      <c r="AA165" s="141"/>
      <c r="AB165" s="141"/>
      <c r="AC165" s="141"/>
      <c r="AD165" s="141"/>
      <c r="AE165" s="141"/>
      <c r="AF165" s="149"/>
      <c r="AG165" s="152" t="s">
        <v>10</v>
      </c>
      <c r="AH165" s="149" t="str">
        <f>IF(1&gt;AH158,"対象外",IF(AH163&gt;=AH158,"OK","NG"))</f>
        <v>対象外</v>
      </c>
      <c r="AJ165" s="121"/>
      <c r="AK165" s="132"/>
      <c r="AL165" s="141"/>
      <c r="AM165" s="141"/>
      <c r="AN165" s="141"/>
      <c r="AO165" s="141"/>
      <c r="AP165" s="141"/>
      <c r="AQ165" s="149"/>
      <c r="AR165" s="152" t="s">
        <v>10</v>
      </c>
      <c r="AS165" s="149" t="str">
        <f>IF(1&gt;AS158,"対象外",IF(AS163&gt;=AS158,"OK","NG"))</f>
        <v>対象外</v>
      </c>
      <c r="AV165" s="121"/>
      <c r="AW165" s="132"/>
      <c r="AX165" s="141"/>
      <c r="AY165" s="141"/>
      <c r="AZ165" s="141"/>
      <c r="BA165" s="141"/>
      <c r="BB165" s="141"/>
      <c r="BC165" s="149"/>
      <c r="BD165" s="152" t="s">
        <v>10</v>
      </c>
      <c r="BE165" s="149" t="str">
        <f>IF(1&gt;BE158,"対象外",IF(BE163&gt;=BE158,"OK","NG"))</f>
        <v>対象外</v>
      </c>
      <c r="BG165" s="121"/>
      <c r="BH165" s="132"/>
      <c r="BI165" s="141"/>
      <c r="BJ165" s="141"/>
      <c r="BK165" s="141"/>
      <c r="BL165" s="141"/>
      <c r="BM165" s="141"/>
      <c r="BN165" s="149"/>
      <c r="BO165" s="152" t="s">
        <v>10</v>
      </c>
      <c r="BP165" s="149" t="str">
        <f>IF(1&gt;BP158,"対象外",IF(BP163&gt;=BP158,"OK","NG"))</f>
        <v>対象外</v>
      </c>
      <c r="BV165" s="115" t="str">
        <f>IF(COUNTIF(K165:BP165,"NG")&gt;=1,"NG","OK")</f>
        <v>OK</v>
      </c>
    </row>
    <row r="166" spans="1:74" ht="14.25" hidden="1" customHeight="1">
      <c r="A166" s="116"/>
      <c r="B166" s="122" t="s">
        <v>32</v>
      </c>
      <c r="C166" s="123"/>
      <c r="D166" s="123"/>
      <c r="E166" s="123"/>
      <c r="F166" s="123"/>
      <c r="G166" s="123"/>
      <c r="H166" s="122">
        <f>IF(AND(DAY(H158)&gt;=22,DAY(H158)&lt;=28,H159="土"),1,0)</f>
        <v>0</v>
      </c>
      <c r="I166" s="123"/>
      <c r="J166" s="116"/>
      <c r="K166" s="116"/>
      <c r="L166" s="116"/>
      <c r="M166" s="123"/>
      <c r="N166" s="123"/>
      <c r="O166" s="123"/>
      <c r="P166" s="123"/>
      <c r="Q166" s="123"/>
      <c r="R166" s="123"/>
      <c r="S166" s="122">
        <f>IF(AND(DAY(S158)&gt;=22,DAY(S158)&lt;=28,S159="土"),1,0)</f>
        <v>0</v>
      </c>
      <c r="T166" s="123"/>
      <c r="U166" s="116"/>
      <c r="V166" s="116"/>
      <c r="Y166" s="123"/>
      <c r="Z166" s="123"/>
      <c r="AA166" s="123"/>
      <c r="AB166" s="123"/>
      <c r="AC166" s="123"/>
      <c r="AD166" s="123"/>
      <c r="AE166" s="122" t="e">
        <f>IF(AND(DAY(AE158)&gt;=22,DAY(AE158)&lt;=28,AE159="土"),1,0)</f>
        <v>#VALUE!</v>
      </c>
      <c r="AF166" s="123"/>
      <c r="AG166" s="116"/>
      <c r="AH166" s="116"/>
      <c r="AJ166" s="123"/>
      <c r="AK166" s="123"/>
      <c r="AL166" s="123"/>
      <c r="AM166" s="123"/>
      <c r="AN166" s="123"/>
      <c r="AO166" s="123"/>
      <c r="AP166" s="122" t="e">
        <f>IF(AND(DAY(AP158)&gt;=22,DAY(AP158)&lt;=28,AP159="土"),1,0)</f>
        <v>#VALUE!</v>
      </c>
      <c r="AQ166" s="123"/>
      <c r="AR166" s="116"/>
      <c r="AS166" s="116"/>
      <c r="AV166" s="123"/>
      <c r="AW166" s="123"/>
      <c r="AX166" s="123"/>
      <c r="AY166" s="123"/>
      <c r="AZ166" s="123"/>
      <c r="BA166" s="123"/>
      <c r="BB166" s="122" t="e">
        <f>IF(AND(DAY(BB158)&gt;=22,DAY(BB158)&lt;=28,BB159="土"),1,0)</f>
        <v>#VALUE!</v>
      </c>
      <c r="BC166" s="123"/>
      <c r="BD166" s="116"/>
      <c r="BE166" s="116"/>
      <c r="BG166" s="123"/>
      <c r="BH166" s="123"/>
      <c r="BI166" s="123"/>
      <c r="BJ166" s="123"/>
      <c r="BK166" s="123"/>
      <c r="BL166" s="123"/>
      <c r="BM166" s="122" t="e">
        <f>IF(AND(DAY(BM158)&gt;=22,DAY(BM158)&lt;=28,BM159="土"),1,0)</f>
        <v>#VALUE!</v>
      </c>
      <c r="BN166" s="123"/>
      <c r="BO166" s="116"/>
      <c r="BP166" s="116"/>
      <c r="BU166" s="115">
        <f t="shared" ref="BU166:BU173" si="102">_xlfn.AGGREGATE(9,6,C166:BN166)</f>
        <v>0</v>
      </c>
    </row>
    <row r="167" spans="1:74" ht="14.25" hidden="1" customHeight="1">
      <c r="A167" s="116"/>
      <c r="B167" s="122" t="s">
        <v>46</v>
      </c>
      <c r="C167" s="123"/>
      <c r="D167" s="123"/>
      <c r="E167" s="123"/>
      <c r="F167" s="123"/>
      <c r="G167" s="123"/>
      <c r="H167" s="122">
        <f>IF(AND(DAY(H158)&gt;=22,DAY(H158)&lt;=28,H159="土",OR(H164="休",H164="雨")),1,0)</f>
        <v>0</v>
      </c>
      <c r="I167" s="123"/>
      <c r="J167" s="116"/>
      <c r="K167" s="116"/>
      <c r="L167" s="116"/>
      <c r="M167" s="123"/>
      <c r="N167" s="123"/>
      <c r="O167" s="123"/>
      <c r="P167" s="123"/>
      <c r="Q167" s="123"/>
      <c r="R167" s="123"/>
      <c r="S167" s="122">
        <f>IF(AND(DAY(S158)&gt;=22,DAY(S158)&lt;=28,S159="土",OR(S164="休",S164="雨")),1,0)</f>
        <v>0</v>
      </c>
      <c r="T167" s="123"/>
      <c r="U167" s="116"/>
      <c r="V167" s="116"/>
      <c r="Y167" s="123"/>
      <c r="Z167" s="123"/>
      <c r="AA167" s="123"/>
      <c r="AB167" s="123"/>
      <c r="AC167" s="123"/>
      <c r="AD167" s="123"/>
      <c r="AE167" s="122" t="e">
        <f>IF(AND(DAY(AE158)&gt;=22,DAY(AE158)&lt;=28,AE159="土",OR(AE164="休",AE164="雨")),1,0)</f>
        <v>#VALUE!</v>
      </c>
      <c r="AF167" s="123"/>
      <c r="AG167" s="116"/>
      <c r="AH167" s="116"/>
      <c r="AJ167" s="123"/>
      <c r="AK167" s="123"/>
      <c r="AL167" s="123"/>
      <c r="AM167" s="123"/>
      <c r="AN167" s="123"/>
      <c r="AO167" s="123"/>
      <c r="AP167" s="122" t="e">
        <f>IF(AND(DAY(AP158)&gt;=22,DAY(AP158)&lt;=28,AP159="土",OR(AP164="休",AP164="雨")),1,0)</f>
        <v>#VALUE!</v>
      </c>
      <c r="AQ167" s="123"/>
      <c r="AR167" s="116"/>
      <c r="AS167" s="116"/>
      <c r="AV167" s="123"/>
      <c r="AW167" s="123"/>
      <c r="AX167" s="123"/>
      <c r="AY167" s="123"/>
      <c r="AZ167" s="123"/>
      <c r="BA167" s="123"/>
      <c r="BB167" s="122" t="e">
        <f>IF(AND(DAY(BB158)&gt;=22,DAY(BB158)&lt;=28,BB159="土",OR(BB164="休",BB164="雨")),1,0)</f>
        <v>#VALUE!</v>
      </c>
      <c r="BC167" s="123"/>
      <c r="BD167" s="116"/>
      <c r="BE167" s="116"/>
      <c r="BG167" s="123"/>
      <c r="BH167" s="123"/>
      <c r="BI167" s="123"/>
      <c r="BJ167" s="123"/>
      <c r="BK167" s="123"/>
      <c r="BL167" s="123"/>
      <c r="BM167" s="122" t="e">
        <f>IF(AND(DAY(BM158)&gt;=22,DAY(BM158)&lt;=28,BM159="土",OR(BM164="休",BM164="雨")),1,0)</f>
        <v>#VALUE!</v>
      </c>
      <c r="BN167" s="123"/>
      <c r="BO167" s="116"/>
      <c r="BP167" s="116"/>
      <c r="BU167" s="115">
        <f t="shared" si="102"/>
        <v>0</v>
      </c>
    </row>
    <row r="168" spans="1:74" ht="14.25" hidden="1" customHeight="1">
      <c r="A168" s="116"/>
      <c r="B168" s="122" t="s">
        <v>37</v>
      </c>
      <c r="C168" s="123"/>
      <c r="D168" s="123"/>
      <c r="E168" s="123"/>
      <c r="F168" s="123"/>
      <c r="G168" s="123"/>
      <c r="H168" s="122">
        <f>IF(AND(DAY(H158)&gt;=8,DAY(H158)&lt;=14,H159="土"),1,0)</f>
        <v>0</v>
      </c>
      <c r="I168" s="123"/>
      <c r="J168" s="116"/>
      <c r="K168" s="116"/>
      <c r="L168" s="116"/>
      <c r="M168" s="123"/>
      <c r="N168" s="123"/>
      <c r="O168" s="123"/>
      <c r="P168" s="123"/>
      <c r="Q168" s="123"/>
      <c r="R168" s="123"/>
      <c r="S168" s="122">
        <f>IF(AND(DAY(S158)&gt;=8,DAY(S158)&lt;=14,S159="土"),1,0)</f>
        <v>0</v>
      </c>
      <c r="T168" s="123"/>
      <c r="U168" s="116"/>
      <c r="V168" s="116"/>
      <c r="Y168" s="123"/>
      <c r="Z168" s="123"/>
      <c r="AA168" s="123"/>
      <c r="AB168" s="123"/>
      <c r="AC168" s="123"/>
      <c r="AD168" s="123"/>
      <c r="AE168" s="122" t="e">
        <f>IF(AND(DAY(AE158)&gt;=8,DAY(AE158)&lt;=14,AE159="土"),1,0)</f>
        <v>#VALUE!</v>
      </c>
      <c r="AF168" s="123"/>
      <c r="AG168" s="116"/>
      <c r="AH168" s="116"/>
      <c r="AJ168" s="123"/>
      <c r="AK168" s="123"/>
      <c r="AL168" s="123"/>
      <c r="AM168" s="123"/>
      <c r="AN168" s="123"/>
      <c r="AO168" s="123"/>
      <c r="AP168" s="122" t="e">
        <f>IF(AND(DAY(AP158)&gt;=8,DAY(AP158)&lt;=14,AP159="土"),1,0)</f>
        <v>#VALUE!</v>
      </c>
      <c r="AQ168" s="123"/>
      <c r="AR168" s="116"/>
      <c r="AS168" s="116"/>
      <c r="AV168" s="123"/>
      <c r="AW168" s="123"/>
      <c r="AX168" s="123"/>
      <c r="AY168" s="123"/>
      <c r="AZ168" s="123"/>
      <c r="BA168" s="123"/>
      <c r="BB168" s="122" t="e">
        <f>IF(AND(DAY(BB158)&gt;=8,DAY(BB158)&lt;=14,BB159="土"),1,0)</f>
        <v>#VALUE!</v>
      </c>
      <c r="BC168" s="123"/>
      <c r="BD168" s="116"/>
      <c r="BE168" s="116"/>
      <c r="BG168" s="123"/>
      <c r="BH168" s="123"/>
      <c r="BI168" s="123"/>
      <c r="BJ168" s="123"/>
      <c r="BK168" s="123"/>
      <c r="BL168" s="123"/>
      <c r="BM168" s="122" t="e">
        <f>IF(AND(DAY(BM158)&gt;=8,DAY(BM158)&lt;=14,BM159="土"),1,0)</f>
        <v>#VALUE!</v>
      </c>
      <c r="BN168" s="123"/>
      <c r="BO168" s="116"/>
      <c r="BP168" s="116"/>
      <c r="BU168" s="115">
        <f t="shared" si="102"/>
        <v>0</v>
      </c>
    </row>
    <row r="169" spans="1:74" ht="14.25" hidden="1" customHeight="1">
      <c r="A169" s="116"/>
      <c r="B169" s="122" t="s">
        <v>52</v>
      </c>
      <c r="C169" s="123"/>
      <c r="D169" s="123"/>
      <c r="E169" s="123"/>
      <c r="F169" s="123"/>
      <c r="G169" s="123"/>
      <c r="H169" s="122">
        <f>IF(AND(DAY(H158)&gt;=8,DAY(H158)&lt;=14,H159="土",OR(H164="休",H164="雨")),1,0)</f>
        <v>0</v>
      </c>
      <c r="I169" s="123"/>
      <c r="J169" s="116"/>
      <c r="K169" s="116"/>
      <c r="L169" s="116"/>
      <c r="M169" s="123"/>
      <c r="N169" s="123"/>
      <c r="O169" s="123"/>
      <c r="P169" s="123"/>
      <c r="Q169" s="123"/>
      <c r="R169" s="123"/>
      <c r="S169" s="122">
        <f>IF(AND(DAY(S158)&gt;=8,DAY(S158)&lt;=14,S159="土",OR(S164="休",S164="雨")),1,0)</f>
        <v>0</v>
      </c>
      <c r="T169" s="123"/>
      <c r="U169" s="116"/>
      <c r="V169" s="116"/>
      <c r="Y169" s="123"/>
      <c r="Z169" s="123"/>
      <c r="AA169" s="123"/>
      <c r="AB169" s="123"/>
      <c r="AC169" s="123"/>
      <c r="AD169" s="123"/>
      <c r="AE169" s="122" t="e">
        <f>IF(AND(DAY(AE158)&gt;=8,DAY(AE158)&lt;=14,AE159="土",OR(AE164="休",AE164="雨")),1,0)</f>
        <v>#VALUE!</v>
      </c>
      <c r="AF169" s="123"/>
      <c r="AG169" s="116"/>
      <c r="AH169" s="116"/>
      <c r="AJ169" s="123"/>
      <c r="AK169" s="123"/>
      <c r="AL169" s="123"/>
      <c r="AM169" s="123"/>
      <c r="AN169" s="123"/>
      <c r="AO169" s="123"/>
      <c r="AP169" s="122" t="e">
        <f>IF(AND(DAY(AP158)&gt;=8,DAY(AP158)&lt;=14,AP159="土",OR(AP164="休",AP164="雨")),1,0)</f>
        <v>#VALUE!</v>
      </c>
      <c r="AQ169" s="123"/>
      <c r="AR169" s="116"/>
      <c r="AS169" s="116"/>
      <c r="AV169" s="123"/>
      <c r="AW169" s="123"/>
      <c r="AX169" s="123"/>
      <c r="AY169" s="123"/>
      <c r="AZ169" s="123"/>
      <c r="BA169" s="123"/>
      <c r="BB169" s="122" t="e">
        <f>IF(AND(DAY(BB158)&gt;=8,DAY(BB158)&lt;=14,BB159="土",OR(BB164="休",BB164="雨")),1,0)</f>
        <v>#VALUE!</v>
      </c>
      <c r="BC169" s="123"/>
      <c r="BD169" s="116"/>
      <c r="BE169" s="116"/>
      <c r="BG169" s="123"/>
      <c r="BH169" s="123"/>
      <c r="BI169" s="123"/>
      <c r="BJ169" s="123"/>
      <c r="BK169" s="123"/>
      <c r="BL169" s="123"/>
      <c r="BM169" s="122" t="e">
        <f>IF(AND(DAY(BM158)&gt;=8,DAY(BM158)&lt;=14,BM159="土",OR(BM164="休",BM164="雨")),1,0)</f>
        <v>#VALUE!</v>
      </c>
      <c r="BN169" s="123"/>
      <c r="BO169" s="116"/>
      <c r="BP169" s="116"/>
      <c r="BU169" s="115">
        <f t="shared" si="102"/>
        <v>0</v>
      </c>
    </row>
    <row r="170" spans="1:74" ht="14.25" hidden="1" customHeight="1">
      <c r="A170" s="116"/>
      <c r="B170" s="122" t="s">
        <v>51</v>
      </c>
      <c r="C170" s="123"/>
      <c r="D170" s="123"/>
      <c r="E170" s="123"/>
      <c r="F170" s="123"/>
      <c r="G170" s="123"/>
      <c r="H170" s="122"/>
      <c r="I170" s="122">
        <f>IF(AND(DAY(I158)&gt;=22,DAY(I158)&lt;=28,I159="日"),1,0)</f>
        <v>0</v>
      </c>
      <c r="J170" s="122"/>
      <c r="K170" s="122"/>
      <c r="L170" s="122"/>
      <c r="M170" s="122"/>
      <c r="N170" s="122"/>
      <c r="O170" s="122"/>
      <c r="P170" s="122"/>
      <c r="Q170" s="122"/>
      <c r="R170" s="122"/>
      <c r="S170" s="122"/>
      <c r="T170" s="122">
        <f>IF(AND(DAY(T158)&gt;=22,DAY(T158)&lt;=28,T159="日"),1,0)</f>
        <v>0</v>
      </c>
      <c r="U170" s="122"/>
      <c r="V170" s="122"/>
      <c r="W170" s="122"/>
      <c r="X170" s="122"/>
      <c r="Y170" s="122"/>
      <c r="Z170" s="122"/>
      <c r="AA170" s="122"/>
      <c r="AB170" s="122"/>
      <c r="AC170" s="122"/>
      <c r="AD170" s="122"/>
      <c r="AE170" s="122"/>
      <c r="AF170" s="122" t="e">
        <f>IF(AND(DAY(AF158)&gt;=22,DAY(AF158)&lt;=28,AF159="日"),1,0)</f>
        <v>#VALUE!</v>
      </c>
      <c r="AG170" s="122"/>
      <c r="AH170" s="122"/>
      <c r="AI170" s="122"/>
      <c r="AJ170" s="122"/>
      <c r="AK170" s="122"/>
      <c r="AL170" s="122"/>
      <c r="AM170" s="122"/>
      <c r="AN170" s="122"/>
      <c r="AO170" s="122"/>
      <c r="AP170" s="122"/>
      <c r="AQ170" s="122" t="e">
        <f>IF(AND(DAY(AQ158)&gt;=22,DAY(AQ158)&lt;=28,AQ159="日"),1,0)</f>
        <v>#VALUE!</v>
      </c>
      <c r="AR170" s="122"/>
      <c r="AS170" s="122"/>
      <c r="AT170" s="122"/>
      <c r="AU170" s="122"/>
      <c r="AV170" s="122"/>
      <c r="AW170" s="122"/>
      <c r="AX170" s="122"/>
      <c r="AY170" s="122"/>
      <c r="AZ170" s="122"/>
      <c r="BA170" s="122"/>
      <c r="BB170" s="122"/>
      <c r="BC170" s="122" t="e">
        <f>IF(AND(DAY(BC158)&gt;=22,DAY(BC158)&lt;=28,BC159="日"),1,0)</f>
        <v>#VALUE!</v>
      </c>
      <c r="BD170" s="122"/>
      <c r="BE170" s="122"/>
      <c r="BF170" s="122"/>
      <c r="BG170" s="122"/>
      <c r="BH170" s="122"/>
      <c r="BI170" s="122"/>
      <c r="BJ170" s="122"/>
      <c r="BK170" s="122"/>
      <c r="BL170" s="122"/>
      <c r="BM170" s="122"/>
      <c r="BN170" s="122" t="e">
        <f>IF(AND(DAY(BN158)&gt;=22,DAY(BN158)&lt;=28,BN159="日"),1,0)</f>
        <v>#VALUE!</v>
      </c>
      <c r="BO170" s="116"/>
      <c r="BP170" s="116"/>
      <c r="BU170" s="115">
        <f t="shared" si="102"/>
        <v>0</v>
      </c>
    </row>
    <row r="171" spans="1:74" ht="14.25" hidden="1" customHeight="1">
      <c r="A171" s="116"/>
      <c r="B171" s="122" t="s">
        <v>53</v>
      </c>
      <c r="C171" s="116"/>
      <c r="D171" s="116"/>
      <c r="E171" s="116"/>
      <c r="F171" s="116"/>
      <c r="G171" s="116"/>
      <c r="H171" s="122"/>
      <c r="I171" s="122">
        <f>IF(AND(DAY(I158)&gt;=22,DAY(I158)&lt;=28,I159="日",OR(I164="休",I164="雨")),1,0)</f>
        <v>0</v>
      </c>
      <c r="J171" s="122"/>
      <c r="K171" s="122"/>
      <c r="L171" s="122"/>
      <c r="M171" s="122"/>
      <c r="N171" s="122"/>
      <c r="O171" s="122"/>
      <c r="P171" s="122"/>
      <c r="Q171" s="122"/>
      <c r="R171" s="122"/>
      <c r="S171" s="122"/>
      <c r="T171" s="122">
        <f>IF(AND(DAY(T158)&gt;=22,DAY(T158)&lt;=28,T159="日",OR(T164="休",T164="雨")),1,0)</f>
        <v>0</v>
      </c>
      <c r="U171" s="122"/>
      <c r="V171" s="122"/>
      <c r="W171" s="122"/>
      <c r="X171" s="122"/>
      <c r="Y171" s="122"/>
      <c r="Z171" s="122"/>
      <c r="AA171" s="122"/>
      <c r="AB171" s="122"/>
      <c r="AC171" s="122"/>
      <c r="AD171" s="122"/>
      <c r="AE171" s="122"/>
      <c r="AF171" s="122" t="e">
        <f>IF(AND(DAY(AF158)&gt;=22,DAY(AF158)&lt;=28,AF159="日",OR(AF164="休",AF164="雨")),1,0)</f>
        <v>#VALUE!</v>
      </c>
      <c r="AG171" s="122"/>
      <c r="AH171" s="122"/>
      <c r="AI171" s="122"/>
      <c r="AJ171" s="122"/>
      <c r="AK171" s="122"/>
      <c r="AL171" s="122"/>
      <c r="AM171" s="122"/>
      <c r="AN171" s="122"/>
      <c r="AO171" s="122"/>
      <c r="AP171" s="122"/>
      <c r="AQ171" s="122" t="e">
        <f>IF(AND(DAY(AQ158)&gt;=22,DAY(AQ158)&lt;=28,AQ159="日",OR(AQ164="休",AQ164="雨")),1,0)</f>
        <v>#VALUE!</v>
      </c>
      <c r="AR171" s="122"/>
      <c r="AS171" s="122"/>
      <c r="AT171" s="122"/>
      <c r="AU171" s="122"/>
      <c r="AV171" s="122"/>
      <c r="AW171" s="122"/>
      <c r="AX171" s="122"/>
      <c r="AY171" s="122"/>
      <c r="AZ171" s="122"/>
      <c r="BA171" s="122"/>
      <c r="BB171" s="122"/>
      <c r="BC171" s="122" t="e">
        <f>IF(AND(DAY(BC158)&gt;=22,DAY(BC158)&lt;=28,BC159="日",OR(BC164="休",BC164="雨")),1,0)</f>
        <v>#VALUE!</v>
      </c>
      <c r="BD171" s="122"/>
      <c r="BE171" s="122"/>
      <c r="BF171" s="122"/>
      <c r="BG171" s="122"/>
      <c r="BH171" s="122"/>
      <c r="BI171" s="122"/>
      <c r="BJ171" s="122"/>
      <c r="BK171" s="122"/>
      <c r="BL171" s="122"/>
      <c r="BM171" s="122"/>
      <c r="BN171" s="122" t="e">
        <f>IF(AND(DAY(BN158)&gt;=22,DAY(BN158)&lt;=28,BN159="日",OR(BN164="休",BN164="雨")),1,0)</f>
        <v>#VALUE!</v>
      </c>
      <c r="BU171" s="115">
        <f t="shared" si="102"/>
        <v>0</v>
      </c>
    </row>
    <row r="172" spans="1:74" ht="14.25" hidden="1" customHeight="1">
      <c r="A172" s="116"/>
      <c r="B172" s="122" t="s">
        <v>54</v>
      </c>
      <c r="C172" s="116"/>
      <c r="D172" s="116"/>
      <c r="E172" s="116"/>
      <c r="F172" s="116"/>
      <c r="G172" s="116"/>
      <c r="H172" s="122"/>
      <c r="I172" s="122">
        <f>IF(AND(DAY(I158)&gt;=8,DAY(I158)&lt;=14,I159="日"),1,0)</f>
        <v>0</v>
      </c>
      <c r="J172" s="122"/>
      <c r="K172" s="122"/>
      <c r="L172" s="122"/>
      <c r="M172" s="122"/>
      <c r="N172" s="122"/>
      <c r="O172" s="122"/>
      <c r="P172" s="122"/>
      <c r="Q172" s="122"/>
      <c r="R172" s="122"/>
      <c r="S172" s="122"/>
      <c r="T172" s="122">
        <f>IF(AND(DAY(T158)&gt;=8,DAY(T158)&lt;=14,T159="日"),1,0)</f>
        <v>0</v>
      </c>
      <c r="U172" s="122"/>
      <c r="V172" s="122"/>
      <c r="W172" s="122"/>
      <c r="X172" s="122"/>
      <c r="Y172" s="122"/>
      <c r="Z172" s="122"/>
      <c r="AA172" s="122"/>
      <c r="AB172" s="122"/>
      <c r="AC172" s="122"/>
      <c r="AD172" s="122"/>
      <c r="AE172" s="122"/>
      <c r="AF172" s="122" t="e">
        <f>IF(AND(DAY(AF158)&gt;=8,DAY(AF158)&lt;=14,AF159="日"),1,0)</f>
        <v>#VALUE!</v>
      </c>
      <c r="AG172" s="122"/>
      <c r="AH172" s="122"/>
      <c r="AI172" s="122"/>
      <c r="AJ172" s="122"/>
      <c r="AK172" s="122"/>
      <c r="AL172" s="122"/>
      <c r="AM172" s="122"/>
      <c r="AN172" s="122"/>
      <c r="AO172" s="122"/>
      <c r="AP172" s="122"/>
      <c r="AQ172" s="122" t="e">
        <f>IF(AND(DAY(AQ158)&gt;=8,DAY(AQ158)&lt;=14,AQ159="日"),1,0)</f>
        <v>#VALUE!</v>
      </c>
      <c r="AR172" s="122"/>
      <c r="AS172" s="122"/>
      <c r="AT172" s="122"/>
      <c r="AU172" s="122"/>
      <c r="AV172" s="122"/>
      <c r="AW172" s="122"/>
      <c r="AX172" s="122"/>
      <c r="AY172" s="122"/>
      <c r="AZ172" s="122"/>
      <c r="BA172" s="122"/>
      <c r="BB172" s="122"/>
      <c r="BC172" s="122" t="e">
        <f>IF(AND(DAY(BC158)&gt;=8,DAY(BC158)&lt;=14,BC159="日"),1,0)</f>
        <v>#VALUE!</v>
      </c>
      <c r="BD172" s="122"/>
      <c r="BE172" s="122"/>
      <c r="BF172" s="122"/>
      <c r="BG172" s="122"/>
      <c r="BH172" s="122"/>
      <c r="BI172" s="122"/>
      <c r="BJ172" s="122"/>
      <c r="BK172" s="122"/>
      <c r="BL172" s="122"/>
      <c r="BM172" s="122"/>
      <c r="BN172" s="122" t="e">
        <f>IF(AND(DAY(BN158)&gt;=8,DAY(BN158)&lt;=14,BN159="日"),1,0)</f>
        <v>#VALUE!</v>
      </c>
      <c r="BU172" s="115">
        <f t="shared" si="102"/>
        <v>0</v>
      </c>
    </row>
    <row r="173" spans="1:74" ht="14.25" hidden="1" customHeight="1">
      <c r="A173" s="116"/>
      <c r="B173" s="122" t="s">
        <v>56</v>
      </c>
      <c r="C173" s="124"/>
      <c r="D173" s="124"/>
      <c r="E173" s="124"/>
      <c r="F173" s="124"/>
      <c r="G173" s="124"/>
      <c r="H173" s="122"/>
      <c r="I173" s="122">
        <f>IF(AND(DAY(I158)&gt;=8,DAY(I158)&lt;=14,I159="日",OR(I164="休",I164="雨")),1,0)</f>
        <v>0</v>
      </c>
      <c r="J173" s="122"/>
      <c r="K173" s="122"/>
      <c r="L173" s="122"/>
      <c r="M173" s="122"/>
      <c r="N173" s="122"/>
      <c r="O173" s="122"/>
      <c r="P173" s="122"/>
      <c r="Q173" s="122"/>
      <c r="R173" s="122"/>
      <c r="S173" s="122"/>
      <c r="T173" s="122">
        <f>IF(AND(DAY(T158)&gt;=8,DAY(T158)&lt;=14,T159="日",OR(T164="休",T164="雨")),1,0)</f>
        <v>0</v>
      </c>
      <c r="U173" s="122"/>
      <c r="V173" s="122"/>
      <c r="W173" s="122"/>
      <c r="X173" s="122"/>
      <c r="Y173" s="122"/>
      <c r="Z173" s="122"/>
      <c r="AA173" s="122"/>
      <c r="AB173" s="122"/>
      <c r="AC173" s="122"/>
      <c r="AD173" s="122"/>
      <c r="AE173" s="122"/>
      <c r="AF173" s="122" t="e">
        <f>IF(AND(DAY(AF158)&gt;=8,DAY(AF158)&lt;=14,AF159="日",OR(AF164="休",AF164="雨")),1,0)</f>
        <v>#VALUE!</v>
      </c>
      <c r="AG173" s="122"/>
      <c r="AH173" s="122"/>
      <c r="AI173" s="122"/>
      <c r="AJ173" s="122"/>
      <c r="AK173" s="122"/>
      <c r="AL173" s="122"/>
      <c r="AM173" s="122"/>
      <c r="AN173" s="122"/>
      <c r="AO173" s="122"/>
      <c r="AP173" s="122"/>
      <c r="AQ173" s="122" t="e">
        <f>IF(AND(DAY(AQ158)&gt;=8,DAY(AQ158)&lt;=14,AQ159="日",OR(AQ164="休",AQ164="雨")),1,0)</f>
        <v>#VALUE!</v>
      </c>
      <c r="AR173" s="122"/>
      <c r="AS173" s="122"/>
      <c r="AT173" s="122"/>
      <c r="AU173" s="122"/>
      <c r="AV173" s="122"/>
      <c r="AW173" s="122"/>
      <c r="AX173" s="122"/>
      <c r="AY173" s="122"/>
      <c r="AZ173" s="122"/>
      <c r="BA173" s="122"/>
      <c r="BB173" s="122"/>
      <c r="BC173" s="122" t="e">
        <f>IF(AND(DAY(BC158)&gt;=8,DAY(BC158)&lt;=14,BC159="日",OR(BC164="休",BC164="雨")),1,0)</f>
        <v>#VALUE!</v>
      </c>
      <c r="BD173" s="122"/>
      <c r="BE173" s="122"/>
      <c r="BF173" s="122"/>
      <c r="BG173" s="122"/>
      <c r="BH173" s="122"/>
      <c r="BI173" s="122"/>
      <c r="BJ173" s="122"/>
      <c r="BK173" s="122"/>
      <c r="BL173" s="122"/>
      <c r="BM173" s="122"/>
      <c r="BN173" s="122" t="e">
        <f>IF(AND(DAY(BN158)&gt;=8,DAY(BN158)&lt;=14,BN159="日",OR(BN164="休",BN164="雨")),1,0)</f>
        <v>#VALUE!</v>
      </c>
      <c r="BU173" s="115">
        <f t="shared" si="102"/>
        <v>0</v>
      </c>
    </row>
    <row r="174" spans="1:74" ht="14.25" customHeight="1">
      <c r="A174" s="116"/>
      <c r="B174" s="116"/>
      <c r="C174" s="125"/>
      <c r="D174" s="125"/>
      <c r="E174" s="125"/>
      <c r="F174" s="125"/>
      <c r="G174" s="125"/>
      <c r="H174" s="125"/>
      <c r="I174" s="125"/>
      <c r="J174" s="116"/>
      <c r="K174" s="116"/>
      <c r="L174" s="116"/>
      <c r="M174" s="116"/>
      <c r="N174" s="116"/>
      <c r="O174" s="116"/>
      <c r="P174" s="116"/>
      <c r="Q174" s="116"/>
      <c r="R174" s="116"/>
      <c r="S174" s="116"/>
      <c r="T174" s="116"/>
      <c r="U174" s="116"/>
      <c r="V174" s="116"/>
    </row>
    <row r="175" spans="1:74" ht="14.25" customHeight="1">
      <c r="A175" s="116"/>
      <c r="B175" s="123"/>
      <c r="C175" s="133"/>
      <c r="D175" s="142"/>
      <c r="E175" s="142"/>
      <c r="F175" s="142"/>
      <c r="G175" s="142"/>
      <c r="H175" s="142"/>
      <c r="I175" s="142"/>
      <c r="J175" s="142"/>
      <c r="K175" s="142"/>
      <c r="L175" s="116"/>
      <c r="M175" s="116"/>
      <c r="N175" s="116"/>
      <c r="O175" s="116"/>
      <c r="P175" s="116"/>
      <c r="Q175" s="116"/>
      <c r="R175" s="116"/>
      <c r="S175" s="116"/>
      <c r="T175" s="116"/>
      <c r="U175" s="116"/>
      <c r="V175" s="116"/>
    </row>
    <row r="176" spans="1:74" ht="14.25" customHeight="1">
      <c r="A176" s="116"/>
      <c r="B176" s="123"/>
      <c r="C176" s="134"/>
      <c r="D176" s="134"/>
      <c r="E176" s="134"/>
      <c r="F176" s="134"/>
      <c r="G176" s="134"/>
      <c r="H176" s="134"/>
      <c r="I176" s="134"/>
      <c r="J176" s="116"/>
      <c r="K176" s="116"/>
      <c r="L176" s="116"/>
      <c r="M176" s="116"/>
      <c r="N176" s="116"/>
      <c r="O176" s="116"/>
      <c r="P176" s="116"/>
      <c r="Q176" s="116"/>
      <c r="R176" s="116"/>
      <c r="S176" s="116"/>
      <c r="T176" s="116"/>
      <c r="U176" s="116"/>
      <c r="V176" s="116"/>
    </row>
    <row r="177" spans="1:22" ht="14.25" customHeight="1">
      <c r="A177" s="116"/>
      <c r="B177" s="123"/>
      <c r="C177" s="123"/>
      <c r="D177" s="123"/>
      <c r="E177" s="123"/>
      <c r="F177" s="123"/>
      <c r="G177" s="123"/>
      <c r="H177" s="123"/>
      <c r="I177" s="123"/>
      <c r="J177" s="116"/>
      <c r="K177" s="116"/>
      <c r="L177" s="116"/>
      <c r="M177" s="116"/>
      <c r="N177" s="116"/>
      <c r="O177" s="116"/>
      <c r="P177" s="116"/>
      <c r="Q177" s="116"/>
      <c r="R177" s="116"/>
      <c r="S177" s="116"/>
      <c r="T177" s="116"/>
      <c r="U177" s="116"/>
      <c r="V177" s="116"/>
    </row>
    <row r="178" spans="1:22" ht="14.25" customHeight="1">
      <c r="A178" s="116"/>
      <c r="B178" s="123"/>
      <c r="C178" s="135"/>
      <c r="D178" s="135"/>
      <c r="E178" s="135"/>
      <c r="F178" s="135"/>
      <c r="G178" s="135"/>
      <c r="H178" s="135"/>
      <c r="I178" s="135"/>
      <c r="J178" s="116"/>
      <c r="K178" s="116"/>
      <c r="L178" s="116"/>
      <c r="M178" s="116"/>
      <c r="N178" s="116"/>
      <c r="O178" s="116"/>
      <c r="P178" s="116"/>
      <c r="Q178" s="116"/>
      <c r="R178" s="116"/>
      <c r="S178" s="116"/>
      <c r="T178" s="116"/>
      <c r="U178" s="116"/>
      <c r="V178" s="116"/>
    </row>
    <row r="179" spans="1:22" ht="14.25" customHeight="1">
      <c r="A179" s="116"/>
      <c r="B179" s="123"/>
      <c r="C179" s="135"/>
      <c r="D179" s="135"/>
      <c r="E179" s="135"/>
      <c r="F179" s="135"/>
      <c r="G179" s="135"/>
      <c r="H179" s="135"/>
      <c r="I179" s="135"/>
      <c r="J179" s="116"/>
      <c r="K179" s="116"/>
      <c r="L179" s="116"/>
      <c r="M179" s="116"/>
      <c r="N179" s="116"/>
      <c r="O179" s="116"/>
      <c r="P179" s="116"/>
      <c r="Q179" s="116"/>
      <c r="R179" s="116"/>
      <c r="S179" s="116"/>
      <c r="T179" s="116"/>
      <c r="U179" s="116"/>
      <c r="V179" s="116"/>
    </row>
    <row r="180" spans="1:22" ht="14.25" customHeight="1">
      <c r="A180" s="116"/>
      <c r="B180" s="123"/>
      <c r="C180" s="123"/>
      <c r="D180" s="123"/>
      <c r="E180" s="123"/>
      <c r="F180" s="123"/>
      <c r="G180" s="123"/>
      <c r="H180" s="123"/>
      <c r="I180" s="123"/>
      <c r="J180" s="116"/>
      <c r="K180" s="161"/>
      <c r="L180" s="116"/>
      <c r="M180" s="116"/>
      <c r="N180" s="116"/>
      <c r="O180" s="116"/>
      <c r="P180" s="116"/>
      <c r="Q180" s="116"/>
      <c r="R180" s="116"/>
      <c r="S180" s="116"/>
      <c r="T180" s="116"/>
      <c r="U180" s="116"/>
      <c r="V180" s="116"/>
    </row>
    <row r="181" spans="1:22" ht="14.25" customHeight="1">
      <c r="A181" s="116"/>
      <c r="B181" s="123"/>
      <c r="C181" s="123"/>
      <c r="D181" s="123"/>
      <c r="E181" s="123"/>
      <c r="F181" s="123"/>
      <c r="G181" s="123"/>
      <c r="H181" s="123"/>
      <c r="I181" s="123"/>
      <c r="J181" s="116"/>
      <c r="K181" s="116"/>
      <c r="L181" s="116"/>
      <c r="M181" s="116"/>
      <c r="N181" s="116"/>
      <c r="O181" s="116"/>
      <c r="P181" s="116"/>
      <c r="Q181" s="116"/>
      <c r="R181" s="116"/>
      <c r="S181" s="116"/>
      <c r="T181" s="116"/>
      <c r="U181" s="116"/>
      <c r="V181" s="116"/>
    </row>
    <row r="182" spans="1:22" ht="14.25" customHeight="1">
      <c r="A182" s="116"/>
      <c r="B182" s="123"/>
      <c r="C182" s="123"/>
      <c r="D182" s="123"/>
      <c r="E182" s="123"/>
      <c r="F182" s="123"/>
      <c r="G182" s="123"/>
      <c r="H182" s="123"/>
      <c r="I182" s="123"/>
      <c r="J182" s="116"/>
      <c r="K182" s="161"/>
      <c r="L182" s="116"/>
      <c r="M182" s="116"/>
      <c r="N182" s="116"/>
      <c r="O182" s="116"/>
      <c r="P182" s="116"/>
      <c r="Q182" s="116"/>
      <c r="R182" s="116"/>
      <c r="S182" s="116"/>
      <c r="T182" s="116"/>
      <c r="U182" s="116"/>
      <c r="V182" s="116"/>
    </row>
    <row r="183" spans="1:22" ht="14.25" customHeight="1">
      <c r="A183" s="116"/>
      <c r="B183" s="123"/>
      <c r="C183" s="123"/>
      <c r="D183" s="123"/>
      <c r="E183" s="123"/>
      <c r="F183" s="123"/>
      <c r="G183" s="123"/>
      <c r="H183" s="123"/>
      <c r="I183" s="123"/>
      <c r="J183" s="116"/>
      <c r="K183" s="116"/>
      <c r="L183" s="116"/>
      <c r="M183" s="116"/>
      <c r="N183" s="116"/>
      <c r="O183" s="116"/>
      <c r="P183" s="116"/>
      <c r="Q183" s="116"/>
      <c r="R183" s="116"/>
      <c r="S183" s="116"/>
      <c r="T183" s="116"/>
      <c r="U183" s="116"/>
      <c r="V183" s="116"/>
    </row>
    <row r="184" spans="1:22" ht="14.25" customHeight="1">
      <c r="A184" s="116"/>
      <c r="B184" s="116"/>
      <c r="C184" s="116"/>
      <c r="D184" s="116"/>
      <c r="E184" s="116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</row>
    <row r="185" spans="1:22" ht="14.25" customHeight="1">
      <c r="A185" s="116"/>
      <c r="B185" s="116"/>
      <c r="C185" s="116"/>
      <c r="D185" s="116"/>
      <c r="E185" s="116"/>
      <c r="F185" s="116"/>
      <c r="G185" s="116"/>
      <c r="H185" s="116"/>
      <c r="I185" s="116"/>
      <c r="J185" s="116"/>
      <c r="K185" s="116"/>
      <c r="L185" s="116"/>
      <c r="M185" s="116"/>
      <c r="N185" s="116"/>
      <c r="O185" s="116"/>
      <c r="P185" s="116"/>
      <c r="Q185" s="116"/>
      <c r="R185" s="116"/>
      <c r="S185" s="116"/>
      <c r="T185" s="116"/>
      <c r="U185" s="116"/>
      <c r="V185" s="116"/>
    </row>
    <row r="186" spans="1:22" ht="14.25" customHeight="1">
      <c r="A186" s="116"/>
      <c r="B186" s="116"/>
      <c r="C186" s="116"/>
      <c r="D186" s="116"/>
      <c r="E186" s="116"/>
      <c r="F186" s="116"/>
      <c r="G186" s="116"/>
      <c r="H186" s="116"/>
      <c r="I186" s="116"/>
      <c r="J186" s="116"/>
      <c r="K186" s="116"/>
      <c r="L186" s="116"/>
      <c r="M186" s="116"/>
      <c r="N186" s="116"/>
      <c r="O186" s="116"/>
      <c r="P186" s="116"/>
      <c r="Q186" s="116"/>
      <c r="R186" s="116"/>
      <c r="S186" s="116"/>
      <c r="T186" s="116"/>
      <c r="U186" s="116"/>
      <c r="V186" s="116"/>
    </row>
    <row r="187" spans="1:22" ht="14.25" customHeight="1">
      <c r="A187" s="116"/>
      <c r="B187" s="116"/>
      <c r="C187" s="116"/>
      <c r="D187" s="116"/>
      <c r="E187" s="116"/>
      <c r="F187" s="116"/>
      <c r="G187" s="116"/>
      <c r="H187" s="116"/>
      <c r="I187" s="116"/>
      <c r="J187" s="116"/>
      <c r="K187" s="116"/>
      <c r="L187" s="116"/>
      <c r="M187" s="116"/>
      <c r="N187" s="116"/>
      <c r="O187" s="116"/>
      <c r="P187" s="116"/>
      <c r="Q187" s="116"/>
      <c r="R187" s="116"/>
      <c r="S187" s="116"/>
      <c r="T187" s="116"/>
      <c r="U187" s="116"/>
      <c r="V187" s="116"/>
    </row>
    <row r="188" spans="1:22" ht="14.25" customHeight="1">
      <c r="A188" s="116"/>
      <c r="B188" s="116"/>
      <c r="C188" s="116"/>
      <c r="D188" s="116"/>
      <c r="E188" s="116"/>
      <c r="F188" s="116"/>
      <c r="G188" s="116"/>
      <c r="H188" s="116"/>
      <c r="I188" s="116"/>
      <c r="J188" s="116"/>
      <c r="K188" s="116"/>
      <c r="L188" s="116"/>
      <c r="M188" s="116"/>
      <c r="N188" s="116"/>
      <c r="O188" s="116"/>
      <c r="P188" s="116"/>
      <c r="Q188" s="116"/>
      <c r="R188" s="116"/>
      <c r="S188" s="116"/>
      <c r="T188" s="116"/>
      <c r="U188" s="116"/>
      <c r="V188" s="116"/>
    </row>
    <row r="189" spans="1:22" ht="14.25" customHeight="1">
      <c r="A189" s="116"/>
      <c r="B189" s="116"/>
      <c r="C189" s="116"/>
      <c r="D189" s="116"/>
      <c r="E189" s="116"/>
      <c r="F189" s="116"/>
      <c r="G189" s="116"/>
      <c r="H189" s="116"/>
      <c r="I189" s="116"/>
      <c r="J189" s="116"/>
      <c r="K189" s="116"/>
      <c r="L189" s="116"/>
      <c r="M189" s="116"/>
      <c r="N189" s="116"/>
      <c r="O189" s="116"/>
      <c r="P189" s="116"/>
      <c r="Q189" s="116"/>
      <c r="R189" s="116"/>
      <c r="S189" s="116"/>
      <c r="T189" s="116"/>
      <c r="U189" s="116"/>
      <c r="V189" s="116"/>
    </row>
    <row r="190" spans="1:22" ht="14.25" customHeight="1">
      <c r="A190" s="116"/>
      <c r="B190" s="116"/>
      <c r="C190" s="116"/>
      <c r="D190" s="116"/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  <c r="Q190" s="116"/>
      <c r="R190" s="116"/>
      <c r="S190" s="116"/>
      <c r="T190" s="116"/>
      <c r="U190" s="116"/>
      <c r="V190" s="116"/>
    </row>
    <row r="191" spans="1:22" ht="14.25" customHeight="1">
      <c r="A191" s="116"/>
      <c r="B191" s="116"/>
      <c r="C191" s="116"/>
      <c r="D191" s="116"/>
      <c r="E191" s="116"/>
      <c r="F191" s="116"/>
      <c r="G191" s="116"/>
      <c r="H191" s="116"/>
      <c r="I191" s="116"/>
      <c r="J191" s="116"/>
      <c r="K191" s="116"/>
      <c r="L191" s="116"/>
      <c r="M191" s="116"/>
      <c r="N191" s="116"/>
      <c r="O191" s="116"/>
      <c r="P191" s="116"/>
      <c r="Q191" s="116"/>
      <c r="R191" s="116"/>
      <c r="S191" s="116"/>
      <c r="T191" s="116"/>
      <c r="U191" s="116"/>
      <c r="V191" s="116"/>
    </row>
    <row r="192" spans="1:22" ht="14.25" customHeight="1">
      <c r="A192" s="116"/>
      <c r="B192" s="116"/>
      <c r="C192" s="116"/>
      <c r="D192" s="116"/>
      <c r="E192" s="116"/>
      <c r="F192" s="116"/>
      <c r="G192" s="116"/>
      <c r="H192" s="116"/>
      <c r="I192" s="116"/>
      <c r="J192" s="116"/>
      <c r="K192" s="116"/>
      <c r="L192" s="116"/>
      <c r="M192" s="116"/>
      <c r="N192" s="116"/>
      <c r="O192" s="116"/>
      <c r="P192" s="116"/>
      <c r="Q192" s="116"/>
      <c r="R192" s="116"/>
      <c r="S192" s="116"/>
      <c r="T192" s="116"/>
      <c r="U192" s="116"/>
      <c r="V192" s="116"/>
    </row>
    <row r="193" spans="1:22" ht="14.25" customHeight="1">
      <c r="A193" s="116"/>
      <c r="B193" s="116"/>
      <c r="C193" s="116"/>
      <c r="D193" s="116"/>
      <c r="E193" s="116"/>
      <c r="F193" s="116"/>
      <c r="G193" s="116"/>
      <c r="H193" s="116"/>
      <c r="I193" s="116"/>
      <c r="J193" s="116"/>
      <c r="K193" s="116"/>
      <c r="L193" s="116"/>
      <c r="M193" s="116"/>
      <c r="N193" s="116"/>
      <c r="O193" s="116"/>
      <c r="P193" s="116"/>
      <c r="Q193" s="116"/>
      <c r="R193" s="116"/>
      <c r="S193" s="116"/>
      <c r="T193" s="116"/>
      <c r="U193" s="116"/>
      <c r="V193" s="116"/>
    </row>
    <row r="194" spans="1:22" ht="14.25" customHeight="1">
      <c r="A194" s="116"/>
      <c r="B194" s="116"/>
      <c r="C194" s="116"/>
      <c r="D194" s="116"/>
      <c r="E194" s="116"/>
      <c r="F194" s="116"/>
      <c r="G194" s="116"/>
      <c r="H194" s="116"/>
      <c r="I194" s="116"/>
      <c r="J194" s="116"/>
      <c r="K194" s="116"/>
      <c r="L194" s="116"/>
      <c r="M194" s="116"/>
      <c r="N194" s="116"/>
      <c r="O194" s="116"/>
      <c r="P194" s="116"/>
      <c r="Q194" s="116"/>
      <c r="R194" s="116"/>
      <c r="S194" s="116"/>
      <c r="T194" s="116"/>
      <c r="U194" s="116"/>
      <c r="V194" s="116"/>
    </row>
    <row r="195" spans="1:22" ht="14.25" customHeight="1">
      <c r="A195" s="116"/>
      <c r="B195" s="116"/>
      <c r="C195" s="116"/>
      <c r="D195" s="116"/>
      <c r="E195" s="116"/>
      <c r="F195" s="116"/>
      <c r="G195" s="116"/>
      <c r="H195" s="116"/>
      <c r="I195" s="116"/>
      <c r="J195" s="116"/>
      <c r="K195" s="116"/>
      <c r="L195" s="116"/>
      <c r="M195" s="116"/>
      <c r="N195" s="116"/>
      <c r="O195" s="116"/>
      <c r="P195" s="116"/>
      <c r="Q195" s="116"/>
      <c r="R195" s="116"/>
      <c r="S195" s="116"/>
      <c r="T195" s="116"/>
      <c r="U195" s="116"/>
      <c r="V195" s="116"/>
    </row>
    <row r="196" spans="1:22" ht="14.25" customHeight="1">
      <c r="A196" s="116"/>
      <c r="B196" s="116"/>
      <c r="C196" s="116"/>
      <c r="D196" s="116"/>
      <c r="E196" s="116"/>
      <c r="F196" s="116"/>
      <c r="G196" s="116"/>
      <c r="H196" s="116"/>
      <c r="I196" s="116"/>
      <c r="J196" s="116"/>
      <c r="K196" s="116"/>
      <c r="L196" s="116"/>
      <c r="M196" s="116"/>
      <c r="N196" s="116"/>
      <c r="O196" s="116"/>
      <c r="P196" s="116"/>
      <c r="Q196" s="116"/>
      <c r="R196" s="116"/>
      <c r="S196" s="116"/>
      <c r="T196" s="116"/>
      <c r="U196" s="116"/>
      <c r="V196" s="116"/>
    </row>
    <row r="197" spans="1:22" ht="14.25" customHeight="1">
      <c r="A197" s="116"/>
      <c r="B197" s="116"/>
      <c r="C197" s="116"/>
      <c r="D197" s="116"/>
      <c r="E197" s="116"/>
      <c r="F197" s="116"/>
      <c r="G197" s="116"/>
      <c r="H197" s="116"/>
      <c r="I197" s="116"/>
      <c r="J197" s="116"/>
      <c r="K197" s="116"/>
      <c r="L197" s="116"/>
      <c r="M197" s="116"/>
      <c r="N197" s="116"/>
      <c r="O197" s="116"/>
      <c r="P197" s="116"/>
      <c r="Q197" s="116"/>
      <c r="R197" s="116"/>
      <c r="S197" s="116"/>
      <c r="T197" s="116"/>
      <c r="U197" s="116"/>
      <c r="V197" s="116"/>
    </row>
    <row r="198" spans="1:22" ht="14.25" customHeight="1">
      <c r="A198" s="116"/>
      <c r="B198" s="116"/>
      <c r="C198" s="116"/>
      <c r="D198" s="116"/>
      <c r="E198" s="116"/>
      <c r="F198" s="116"/>
      <c r="G198" s="116"/>
      <c r="H198" s="116"/>
      <c r="I198" s="116"/>
      <c r="J198" s="116"/>
      <c r="K198" s="116"/>
      <c r="L198" s="116"/>
      <c r="M198" s="116"/>
      <c r="N198" s="116"/>
      <c r="O198" s="116"/>
      <c r="P198" s="116"/>
      <c r="Q198" s="116"/>
      <c r="R198" s="116"/>
      <c r="S198" s="116"/>
      <c r="T198" s="116"/>
      <c r="U198" s="116"/>
      <c r="V198" s="116"/>
    </row>
    <row r="199" spans="1:22" ht="14.25" customHeight="1">
      <c r="A199" s="116"/>
      <c r="B199" s="116"/>
      <c r="C199" s="116"/>
      <c r="D199" s="116"/>
      <c r="E199" s="116"/>
      <c r="F199" s="116"/>
      <c r="G199" s="116"/>
      <c r="H199" s="116"/>
      <c r="I199" s="116"/>
      <c r="J199" s="116"/>
      <c r="K199" s="116"/>
      <c r="L199" s="116"/>
      <c r="M199" s="116"/>
      <c r="N199" s="116"/>
      <c r="O199" s="116"/>
      <c r="P199" s="116"/>
      <c r="Q199" s="116"/>
      <c r="R199" s="116"/>
      <c r="S199" s="116"/>
      <c r="T199" s="116"/>
      <c r="U199" s="116"/>
      <c r="V199" s="116"/>
    </row>
    <row r="200" spans="1:22" ht="14.25" customHeight="1">
      <c r="A200" s="116"/>
      <c r="B200" s="116"/>
      <c r="C200" s="116"/>
      <c r="D200" s="116"/>
      <c r="E200" s="116"/>
      <c r="F200" s="116"/>
      <c r="G200" s="116"/>
      <c r="H200" s="116"/>
      <c r="I200" s="116"/>
      <c r="J200" s="116"/>
      <c r="K200" s="116"/>
      <c r="L200" s="116"/>
      <c r="M200" s="116"/>
      <c r="N200" s="116"/>
      <c r="O200" s="116"/>
      <c r="P200" s="116"/>
      <c r="Q200" s="116"/>
      <c r="R200" s="116"/>
      <c r="S200" s="116"/>
      <c r="T200" s="116"/>
      <c r="U200" s="116"/>
      <c r="V200" s="116"/>
    </row>
    <row r="201" spans="1:22" ht="14.25" customHeight="1">
      <c r="A201" s="116"/>
      <c r="B201" s="116"/>
      <c r="C201" s="116"/>
      <c r="D201" s="116"/>
      <c r="E201" s="116"/>
      <c r="F201" s="116"/>
      <c r="G201" s="116"/>
      <c r="H201" s="116"/>
      <c r="I201" s="116"/>
      <c r="J201" s="116"/>
      <c r="K201" s="116"/>
      <c r="L201" s="116"/>
      <c r="M201" s="116"/>
      <c r="N201" s="116"/>
      <c r="O201" s="116"/>
      <c r="P201" s="116"/>
      <c r="Q201" s="116"/>
      <c r="R201" s="116"/>
      <c r="S201" s="116"/>
      <c r="T201" s="116"/>
      <c r="U201" s="116"/>
      <c r="V201" s="116"/>
    </row>
    <row r="202" spans="1:22" ht="14.25" customHeight="1">
      <c r="A202" s="116"/>
      <c r="B202" s="116"/>
      <c r="C202" s="116"/>
      <c r="D202" s="116"/>
      <c r="E202" s="116"/>
      <c r="F202" s="116"/>
      <c r="G202" s="116"/>
      <c r="H202" s="116"/>
      <c r="I202" s="116"/>
      <c r="J202" s="116"/>
      <c r="K202" s="116"/>
      <c r="L202" s="116"/>
      <c r="M202" s="116"/>
      <c r="N202" s="116"/>
      <c r="O202" s="116"/>
      <c r="P202" s="116"/>
      <c r="Q202" s="116"/>
      <c r="R202" s="116"/>
      <c r="S202" s="116"/>
      <c r="T202" s="116"/>
      <c r="U202" s="116"/>
      <c r="V202" s="116"/>
    </row>
    <row r="203" spans="1:22" ht="14.25" customHeight="1">
      <c r="A203" s="116"/>
      <c r="B203" s="116"/>
      <c r="C203" s="116"/>
      <c r="D203" s="116"/>
      <c r="E203" s="116"/>
      <c r="F203" s="116"/>
      <c r="G203" s="116"/>
      <c r="H203" s="116"/>
      <c r="I203" s="116"/>
      <c r="J203" s="116"/>
      <c r="K203" s="116"/>
      <c r="L203" s="116"/>
      <c r="M203" s="116"/>
      <c r="N203" s="116"/>
      <c r="O203" s="116"/>
      <c r="P203" s="116"/>
      <c r="Q203" s="116"/>
      <c r="R203" s="116"/>
      <c r="S203" s="116"/>
      <c r="T203" s="116"/>
      <c r="U203" s="116"/>
      <c r="V203" s="116"/>
    </row>
    <row r="204" spans="1:22" ht="14.25" customHeight="1">
      <c r="A204" s="116"/>
      <c r="B204" s="116"/>
      <c r="C204" s="116"/>
      <c r="D204" s="116"/>
      <c r="E204" s="116"/>
      <c r="F204" s="116"/>
      <c r="G204" s="116"/>
      <c r="H204" s="116"/>
      <c r="I204" s="116"/>
      <c r="J204" s="116"/>
      <c r="K204" s="116"/>
      <c r="L204" s="116"/>
      <c r="M204" s="116"/>
      <c r="N204" s="116"/>
      <c r="O204" s="116"/>
      <c r="P204" s="116"/>
      <c r="Q204" s="116"/>
      <c r="R204" s="116"/>
      <c r="S204" s="116"/>
      <c r="T204" s="116"/>
      <c r="U204" s="116"/>
      <c r="V204" s="116"/>
    </row>
    <row r="205" spans="1:22" ht="14.25" customHeight="1">
      <c r="A205" s="116"/>
      <c r="B205" s="116"/>
      <c r="C205" s="116"/>
      <c r="D205" s="116"/>
      <c r="E205" s="116"/>
      <c r="F205" s="116"/>
      <c r="G205" s="116"/>
      <c r="H205" s="116"/>
      <c r="I205" s="116"/>
      <c r="J205" s="116"/>
      <c r="K205" s="116"/>
      <c r="L205" s="116"/>
      <c r="M205" s="116"/>
      <c r="N205" s="116"/>
      <c r="O205" s="116"/>
      <c r="P205" s="116"/>
      <c r="Q205" s="116"/>
      <c r="R205" s="116"/>
      <c r="S205" s="116"/>
      <c r="T205" s="116"/>
      <c r="U205" s="116"/>
      <c r="V205" s="116"/>
    </row>
    <row r="206" spans="1:22" ht="14.25" customHeight="1">
      <c r="A206" s="116"/>
      <c r="B206" s="116"/>
      <c r="C206" s="116"/>
      <c r="D206" s="116"/>
      <c r="E206" s="116"/>
      <c r="F206" s="116"/>
      <c r="G206" s="116"/>
      <c r="H206" s="116"/>
      <c r="I206" s="116"/>
      <c r="J206" s="116"/>
      <c r="K206" s="116"/>
      <c r="L206" s="116"/>
      <c r="M206" s="116"/>
      <c r="N206" s="116"/>
      <c r="O206" s="116"/>
      <c r="P206" s="116"/>
      <c r="Q206" s="116"/>
      <c r="R206" s="116"/>
      <c r="S206" s="116"/>
      <c r="T206" s="116"/>
      <c r="U206" s="116"/>
      <c r="V206" s="116"/>
    </row>
    <row r="207" spans="1:22" ht="14.25" customHeight="1">
      <c r="A207" s="116"/>
      <c r="B207" s="116"/>
      <c r="C207" s="116"/>
      <c r="D207" s="116"/>
      <c r="E207" s="116"/>
      <c r="F207" s="116"/>
      <c r="G207" s="116"/>
      <c r="H207" s="116"/>
      <c r="I207" s="116"/>
      <c r="J207" s="116"/>
      <c r="K207" s="116"/>
      <c r="L207" s="116"/>
      <c r="M207" s="116"/>
      <c r="N207" s="116"/>
      <c r="O207" s="116"/>
      <c r="P207" s="116"/>
      <c r="Q207" s="116"/>
      <c r="R207" s="116"/>
      <c r="S207" s="116"/>
      <c r="T207" s="116"/>
      <c r="U207" s="116"/>
      <c r="V207" s="116"/>
    </row>
    <row r="208" spans="1:22" ht="14.25" customHeight="1">
      <c r="A208" s="116"/>
      <c r="B208" s="116"/>
      <c r="C208" s="116"/>
      <c r="D208" s="116"/>
      <c r="E208" s="116"/>
      <c r="F208" s="116"/>
      <c r="G208" s="116"/>
      <c r="H208" s="116"/>
      <c r="I208" s="116"/>
      <c r="J208" s="116"/>
      <c r="K208" s="116"/>
      <c r="L208" s="116"/>
      <c r="M208" s="116"/>
      <c r="N208" s="116"/>
      <c r="O208" s="116"/>
      <c r="P208" s="116"/>
      <c r="Q208" s="116"/>
      <c r="R208" s="116"/>
      <c r="S208" s="116"/>
      <c r="T208" s="116"/>
      <c r="U208" s="116"/>
      <c r="V208" s="116"/>
    </row>
    <row r="209" spans="1:22" ht="14.25" customHeight="1">
      <c r="A209" s="116"/>
      <c r="B209" s="116"/>
      <c r="C209" s="116"/>
      <c r="D209" s="116"/>
      <c r="E209" s="116"/>
      <c r="F209" s="116"/>
      <c r="G209" s="116"/>
      <c r="H209" s="116"/>
      <c r="I209" s="116"/>
      <c r="J209" s="116"/>
      <c r="K209" s="116"/>
      <c r="L209" s="116"/>
      <c r="M209" s="116"/>
      <c r="N209" s="116"/>
      <c r="O209" s="116"/>
      <c r="P209" s="116"/>
      <c r="Q209" s="116"/>
      <c r="R209" s="116"/>
      <c r="S209" s="116"/>
      <c r="T209" s="116"/>
      <c r="U209" s="116"/>
      <c r="V209" s="116"/>
    </row>
    <row r="210" spans="1:22" ht="14.25" customHeight="1">
      <c r="A210" s="116"/>
      <c r="B210" s="116"/>
      <c r="C210" s="116"/>
      <c r="D210" s="116"/>
      <c r="E210" s="116"/>
      <c r="F210" s="116"/>
      <c r="G210" s="116"/>
      <c r="H210" s="116"/>
      <c r="I210" s="116"/>
      <c r="J210" s="116"/>
      <c r="K210" s="116"/>
      <c r="L210" s="116"/>
      <c r="M210" s="116"/>
      <c r="N210" s="116"/>
      <c r="O210" s="116"/>
      <c r="P210" s="116"/>
      <c r="Q210" s="116"/>
      <c r="R210" s="116"/>
      <c r="S210" s="116"/>
      <c r="T210" s="116"/>
      <c r="U210" s="116"/>
      <c r="V210" s="116"/>
    </row>
    <row r="211" spans="1:22" ht="14.25" customHeight="1">
      <c r="A211" s="116"/>
      <c r="B211" s="116"/>
      <c r="C211" s="116"/>
      <c r="D211" s="116"/>
      <c r="E211" s="116"/>
      <c r="F211" s="116"/>
      <c r="G211" s="116"/>
      <c r="H211" s="116"/>
      <c r="I211" s="116"/>
      <c r="J211" s="116"/>
      <c r="K211" s="116"/>
      <c r="L211" s="116"/>
      <c r="M211" s="116"/>
      <c r="N211" s="116"/>
      <c r="O211" s="116"/>
      <c r="P211" s="116"/>
      <c r="Q211" s="116"/>
      <c r="R211" s="116"/>
      <c r="S211" s="116"/>
      <c r="T211" s="116"/>
      <c r="U211" s="116"/>
      <c r="V211" s="116"/>
    </row>
    <row r="212" spans="1:22" ht="14.25" customHeight="1">
      <c r="A212" s="116"/>
      <c r="B212" s="116"/>
      <c r="C212" s="116"/>
      <c r="D212" s="116"/>
      <c r="E212" s="116"/>
      <c r="F212" s="116"/>
      <c r="G212" s="116"/>
      <c r="H212" s="116"/>
      <c r="I212" s="116"/>
      <c r="J212" s="116"/>
      <c r="K212" s="116"/>
      <c r="L212" s="116"/>
      <c r="M212" s="116"/>
      <c r="N212" s="116"/>
      <c r="O212" s="116"/>
      <c r="P212" s="116"/>
      <c r="Q212" s="116"/>
      <c r="R212" s="116"/>
      <c r="S212" s="116"/>
      <c r="T212" s="116"/>
      <c r="U212" s="116"/>
      <c r="V212" s="116"/>
    </row>
    <row r="213" spans="1:22" ht="14.25" customHeight="1">
      <c r="A213" s="116"/>
      <c r="B213" s="116"/>
      <c r="C213" s="116"/>
      <c r="D213" s="116"/>
      <c r="E213" s="116"/>
      <c r="F213" s="116"/>
      <c r="G213" s="116"/>
      <c r="H213" s="116"/>
      <c r="I213" s="116"/>
      <c r="J213" s="116"/>
      <c r="K213" s="116"/>
      <c r="L213" s="116"/>
      <c r="M213" s="116"/>
      <c r="N213" s="116"/>
      <c r="O213" s="116"/>
      <c r="P213" s="116"/>
      <c r="Q213" s="116"/>
      <c r="R213" s="116"/>
      <c r="S213" s="116"/>
      <c r="T213" s="116"/>
      <c r="U213" s="116"/>
      <c r="V213" s="116"/>
    </row>
    <row r="214" spans="1:22" ht="14.25" customHeight="1">
      <c r="A214" s="116"/>
      <c r="B214" s="116"/>
      <c r="C214" s="116"/>
      <c r="D214" s="116"/>
      <c r="E214" s="116"/>
      <c r="F214" s="116"/>
      <c r="G214" s="116"/>
      <c r="H214" s="116"/>
      <c r="I214" s="116"/>
      <c r="J214" s="116"/>
      <c r="K214" s="116"/>
      <c r="L214" s="116"/>
      <c r="M214" s="116"/>
      <c r="N214" s="116"/>
      <c r="O214" s="116"/>
      <c r="P214" s="116"/>
      <c r="Q214" s="116"/>
      <c r="R214" s="116"/>
      <c r="S214" s="116"/>
      <c r="T214" s="116"/>
      <c r="U214" s="116"/>
      <c r="V214" s="116"/>
    </row>
    <row r="215" spans="1:22" ht="14.25" customHeight="1">
      <c r="A215" s="116"/>
      <c r="B215" s="116"/>
      <c r="C215" s="116"/>
      <c r="D215" s="116"/>
      <c r="E215" s="116"/>
      <c r="F215" s="116"/>
      <c r="G215" s="116"/>
      <c r="H215" s="116"/>
      <c r="I215" s="116"/>
      <c r="J215" s="116"/>
      <c r="K215" s="116"/>
      <c r="L215" s="116"/>
      <c r="M215" s="116"/>
      <c r="N215" s="116"/>
      <c r="O215" s="116"/>
      <c r="P215" s="116"/>
      <c r="Q215" s="116"/>
      <c r="R215" s="116"/>
      <c r="S215" s="116"/>
      <c r="T215" s="116"/>
      <c r="U215" s="116"/>
      <c r="V215" s="116"/>
    </row>
    <row r="216" spans="1:22" ht="14.25" customHeight="1">
      <c r="A216" s="116"/>
      <c r="B216" s="116"/>
      <c r="C216" s="116"/>
      <c r="D216" s="116"/>
      <c r="E216" s="116"/>
      <c r="F216" s="116"/>
      <c r="G216" s="116"/>
      <c r="H216" s="116"/>
      <c r="I216" s="116"/>
      <c r="J216" s="116"/>
      <c r="K216" s="116"/>
      <c r="L216" s="116"/>
      <c r="M216" s="116"/>
      <c r="N216" s="116"/>
      <c r="O216" s="116"/>
      <c r="P216" s="116"/>
      <c r="Q216" s="116"/>
      <c r="R216" s="116"/>
      <c r="S216" s="116"/>
      <c r="T216" s="116"/>
      <c r="U216" s="116"/>
      <c r="V216" s="116"/>
    </row>
    <row r="217" spans="1:22" ht="14.25" customHeight="1">
      <c r="A217" s="116"/>
      <c r="B217" s="116"/>
      <c r="C217" s="116"/>
      <c r="D217" s="116"/>
      <c r="E217" s="116"/>
      <c r="F217" s="116"/>
      <c r="G217" s="116"/>
      <c r="H217" s="116"/>
      <c r="I217" s="116"/>
      <c r="J217" s="116"/>
      <c r="K217" s="116"/>
      <c r="L217" s="116"/>
      <c r="M217" s="116"/>
      <c r="N217" s="116"/>
      <c r="O217" s="116"/>
      <c r="P217" s="116"/>
      <c r="Q217" s="116"/>
      <c r="R217" s="116"/>
      <c r="S217" s="116"/>
      <c r="T217" s="116"/>
      <c r="U217" s="116"/>
      <c r="V217" s="116"/>
    </row>
    <row r="218" spans="1:22" ht="14.25" customHeight="1">
      <c r="A218" s="116"/>
      <c r="B218" s="116"/>
      <c r="C218" s="116"/>
      <c r="D218" s="116"/>
      <c r="E218" s="116"/>
      <c r="F218" s="116"/>
      <c r="G218" s="116"/>
      <c r="H218" s="116"/>
      <c r="I218" s="116"/>
      <c r="J218" s="116"/>
      <c r="K218" s="116"/>
      <c r="L218" s="116"/>
      <c r="M218" s="116"/>
      <c r="N218" s="116"/>
      <c r="O218" s="116"/>
      <c r="P218" s="116"/>
      <c r="Q218" s="116"/>
      <c r="R218" s="116"/>
      <c r="S218" s="116"/>
      <c r="T218" s="116"/>
      <c r="U218" s="116"/>
      <c r="V218" s="116"/>
    </row>
    <row r="219" spans="1:22" ht="14.25" customHeight="1">
      <c r="A219" s="116"/>
      <c r="B219" s="116"/>
      <c r="C219" s="116"/>
      <c r="D219" s="116"/>
      <c r="E219" s="116"/>
      <c r="F219" s="116"/>
      <c r="G219" s="116"/>
      <c r="H219" s="116"/>
      <c r="I219" s="116"/>
      <c r="J219" s="116"/>
      <c r="K219" s="116"/>
      <c r="L219" s="116"/>
      <c r="M219" s="116"/>
      <c r="N219" s="116"/>
      <c r="O219" s="116"/>
      <c r="P219" s="116"/>
      <c r="Q219" s="116"/>
      <c r="R219" s="116"/>
      <c r="S219" s="116"/>
      <c r="T219" s="116"/>
      <c r="U219" s="116"/>
      <c r="V219" s="116"/>
    </row>
    <row r="220" spans="1:22" ht="14.25" customHeight="1">
      <c r="A220" s="116"/>
      <c r="B220" s="116"/>
      <c r="C220" s="116"/>
      <c r="D220" s="116"/>
      <c r="E220" s="116"/>
      <c r="F220" s="116"/>
      <c r="G220" s="116"/>
      <c r="H220" s="116"/>
      <c r="I220" s="116"/>
      <c r="J220" s="116"/>
      <c r="K220" s="116"/>
      <c r="L220" s="116"/>
      <c r="M220" s="116"/>
      <c r="N220" s="116"/>
      <c r="O220" s="116"/>
      <c r="P220" s="116"/>
      <c r="Q220" s="116"/>
      <c r="R220" s="116"/>
      <c r="S220" s="116"/>
      <c r="T220" s="116"/>
      <c r="U220" s="116"/>
      <c r="V220" s="116"/>
    </row>
    <row r="221" spans="1:22" ht="14.25" customHeight="1">
      <c r="A221" s="116"/>
      <c r="B221" s="116"/>
      <c r="C221" s="116"/>
      <c r="D221" s="116"/>
      <c r="E221" s="116"/>
      <c r="F221" s="116"/>
      <c r="G221" s="116"/>
      <c r="H221" s="116"/>
      <c r="I221" s="116"/>
      <c r="J221" s="116"/>
      <c r="K221" s="116"/>
      <c r="L221" s="116"/>
      <c r="M221" s="116"/>
      <c r="N221" s="116"/>
      <c r="O221" s="116"/>
      <c r="P221" s="116"/>
      <c r="Q221" s="116"/>
      <c r="R221" s="116"/>
      <c r="S221" s="116"/>
      <c r="T221" s="116"/>
      <c r="U221" s="116"/>
      <c r="V221" s="116"/>
    </row>
    <row r="222" spans="1:22" ht="14.25" customHeight="1">
      <c r="A222" s="116"/>
      <c r="B222" s="116"/>
      <c r="C222" s="116"/>
      <c r="D222" s="116"/>
      <c r="E222" s="116"/>
      <c r="F222" s="116"/>
      <c r="G222" s="116"/>
      <c r="H222" s="116"/>
      <c r="I222" s="116"/>
      <c r="J222" s="116"/>
      <c r="K222" s="116"/>
      <c r="L222" s="116"/>
      <c r="M222" s="116"/>
      <c r="N222" s="116"/>
      <c r="O222" s="116"/>
      <c r="P222" s="116"/>
      <c r="Q222" s="116"/>
      <c r="R222" s="116"/>
      <c r="S222" s="116"/>
      <c r="T222" s="116"/>
      <c r="U222" s="116"/>
      <c r="V222" s="116"/>
    </row>
    <row r="223" spans="1:22" ht="14.25" customHeight="1">
      <c r="A223" s="116"/>
      <c r="B223" s="116"/>
      <c r="C223" s="116"/>
      <c r="D223" s="116"/>
      <c r="E223" s="116"/>
      <c r="F223" s="116"/>
      <c r="G223" s="116"/>
      <c r="H223" s="116"/>
      <c r="I223" s="116"/>
      <c r="J223" s="116"/>
      <c r="K223" s="116"/>
      <c r="L223" s="116"/>
      <c r="M223" s="116"/>
      <c r="N223" s="116"/>
      <c r="O223" s="116"/>
      <c r="P223" s="116"/>
      <c r="Q223" s="116"/>
      <c r="R223" s="116"/>
      <c r="S223" s="116"/>
      <c r="T223" s="116"/>
      <c r="U223" s="116"/>
      <c r="V223" s="116"/>
    </row>
    <row r="224" spans="1:22" ht="14.25" customHeight="1">
      <c r="A224" s="116"/>
      <c r="B224" s="116"/>
      <c r="C224" s="116"/>
      <c r="D224" s="116"/>
      <c r="E224" s="116"/>
      <c r="F224" s="116"/>
      <c r="G224" s="116"/>
      <c r="H224" s="116"/>
      <c r="I224" s="116"/>
      <c r="J224" s="116"/>
      <c r="K224" s="116"/>
      <c r="L224" s="116"/>
      <c r="M224" s="116"/>
      <c r="N224" s="116"/>
      <c r="O224" s="116"/>
      <c r="P224" s="116"/>
      <c r="Q224" s="116"/>
      <c r="R224" s="116"/>
      <c r="S224" s="116"/>
      <c r="T224" s="116"/>
      <c r="U224" s="116"/>
      <c r="V224" s="116"/>
    </row>
    <row r="225" spans="1:22" ht="14.25" customHeight="1">
      <c r="A225" s="116"/>
      <c r="B225" s="116"/>
      <c r="C225" s="116"/>
      <c r="D225" s="116"/>
      <c r="E225" s="116"/>
      <c r="F225" s="116"/>
      <c r="G225" s="116"/>
      <c r="H225" s="116"/>
      <c r="I225" s="116"/>
      <c r="J225" s="116"/>
      <c r="K225" s="116"/>
      <c r="L225" s="116"/>
      <c r="M225" s="116"/>
      <c r="N225" s="116"/>
      <c r="O225" s="116"/>
      <c r="P225" s="116"/>
      <c r="Q225" s="116"/>
      <c r="R225" s="116"/>
      <c r="S225" s="116"/>
      <c r="T225" s="116"/>
      <c r="U225" s="116"/>
      <c r="V225" s="116"/>
    </row>
    <row r="226" spans="1:22" ht="14.25" customHeight="1">
      <c r="A226" s="116"/>
      <c r="B226" s="116"/>
      <c r="C226" s="116"/>
      <c r="D226" s="116"/>
      <c r="E226" s="116"/>
      <c r="F226" s="116"/>
      <c r="G226" s="116"/>
      <c r="H226" s="116"/>
      <c r="I226" s="116"/>
      <c r="J226" s="116"/>
      <c r="K226" s="116"/>
      <c r="L226" s="116"/>
      <c r="M226" s="116"/>
      <c r="N226" s="116"/>
      <c r="O226" s="116"/>
      <c r="P226" s="116"/>
      <c r="Q226" s="116"/>
      <c r="R226" s="116"/>
      <c r="S226" s="116"/>
      <c r="T226" s="116"/>
      <c r="U226" s="116"/>
      <c r="V226" s="116"/>
    </row>
    <row r="227" spans="1:22" ht="14.25" customHeight="1">
      <c r="A227" s="116"/>
      <c r="B227" s="116"/>
      <c r="C227" s="116"/>
      <c r="D227" s="116"/>
      <c r="E227" s="116"/>
      <c r="F227" s="116"/>
      <c r="G227" s="116"/>
      <c r="H227" s="116"/>
      <c r="I227" s="116"/>
      <c r="J227" s="116"/>
      <c r="K227" s="116"/>
      <c r="L227" s="116"/>
      <c r="M227" s="116"/>
      <c r="N227" s="116"/>
      <c r="O227" s="116"/>
      <c r="P227" s="116"/>
      <c r="Q227" s="116"/>
      <c r="R227" s="116"/>
      <c r="S227" s="116"/>
      <c r="T227" s="116"/>
      <c r="U227" s="116"/>
      <c r="V227" s="116"/>
    </row>
    <row r="228" spans="1:22" ht="14.25" customHeight="1">
      <c r="A228" s="116"/>
      <c r="B228" s="116"/>
      <c r="C228" s="116"/>
      <c r="D228" s="116"/>
      <c r="E228" s="116"/>
      <c r="F228" s="116"/>
      <c r="G228" s="116"/>
      <c r="H228" s="116"/>
      <c r="I228" s="116"/>
      <c r="J228" s="116"/>
      <c r="K228" s="116"/>
      <c r="L228" s="116"/>
      <c r="M228" s="116"/>
      <c r="N228" s="116"/>
      <c r="O228" s="116"/>
      <c r="P228" s="116"/>
      <c r="Q228" s="116"/>
      <c r="R228" s="116"/>
      <c r="S228" s="116"/>
      <c r="T228" s="116"/>
      <c r="U228" s="116"/>
      <c r="V228" s="116"/>
    </row>
    <row r="229" spans="1:22" ht="14.25" customHeight="1">
      <c r="A229" s="116"/>
      <c r="B229" s="116"/>
      <c r="C229" s="116"/>
      <c r="D229" s="116"/>
      <c r="E229" s="116"/>
      <c r="F229" s="116"/>
      <c r="G229" s="116"/>
      <c r="H229" s="116"/>
      <c r="I229" s="116"/>
      <c r="J229" s="116"/>
      <c r="K229" s="116"/>
      <c r="L229" s="116"/>
      <c r="M229" s="116"/>
      <c r="N229" s="116"/>
      <c r="O229" s="116"/>
      <c r="P229" s="116"/>
      <c r="Q229" s="116"/>
      <c r="R229" s="116"/>
      <c r="S229" s="116"/>
      <c r="T229" s="116"/>
      <c r="U229" s="116"/>
      <c r="V229" s="116"/>
    </row>
    <row r="230" spans="1:22" ht="14.25" customHeight="1">
      <c r="A230" s="116"/>
      <c r="B230" s="116"/>
      <c r="C230" s="116"/>
      <c r="D230" s="116"/>
      <c r="E230" s="116"/>
      <c r="F230" s="116"/>
      <c r="G230" s="116"/>
      <c r="H230" s="116"/>
      <c r="I230" s="116"/>
      <c r="J230" s="116"/>
      <c r="K230" s="116"/>
      <c r="L230" s="116"/>
      <c r="M230" s="116"/>
      <c r="N230" s="116"/>
      <c r="O230" s="116"/>
      <c r="P230" s="116"/>
      <c r="Q230" s="116"/>
      <c r="R230" s="116"/>
      <c r="S230" s="116"/>
      <c r="T230" s="116"/>
      <c r="U230" s="116"/>
      <c r="V230" s="116"/>
    </row>
    <row r="231" spans="1:22" ht="14.25" customHeight="1">
      <c r="A231" s="116"/>
      <c r="B231" s="116"/>
      <c r="C231" s="116"/>
      <c r="D231" s="116"/>
      <c r="E231" s="116"/>
      <c r="F231" s="116"/>
      <c r="G231" s="116"/>
      <c r="H231" s="116"/>
      <c r="I231" s="116"/>
      <c r="J231" s="116"/>
      <c r="K231" s="116"/>
      <c r="L231" s="116"/>
      <c r="M231" s="116"/>
      <c r="N231" s="116"/>
      <c r="O231" s="116"/>
      <c r="P231" s="116"/>
      <c r="Q231" s="116"/>
      <c r="R231" s="116"/>
      <c r="S231" s="116"/>
      <c r="T231" s="116"/>
      <c r="U231" s="116"/>
      <c r="V231" s="116"/>
    </row>
    <row r="232" spans="1:22" ht="14.25" customHeight="1">
      <c r="A232" s="116"/>
      <c r="B232" s="116"/>
      <c r="C232" s="116"/>
      <c r="D232" s="116"/>
      <c r="E232" s="116"/>
      <c r="F232" s="116"/>
      <c r="G232" s="116"/>
      <c r="H232" s="116"/>
      <c r="I232" s="116"/>
      <c r="J232" s="116"/>
      <c r="K232" s="116"/>
      <c r="L232" s="116"/>
      <c r="M232" s="116"/>
      <c r="N232" s="116"/>
      <c r="O232" s="116"/>
      <c r="P232" s="116"/>
      <c r="Q232" s="116"/>
      <c r="R232" s="116"/>
      <c r="S232" s="116"/>
      <c r="T232" s="116"/>
      <c r="U232" s="116"/>
      <c r="V232" s="116"/>
    </row>
    <row r="233" spans="1:22" ht="14.25" customHeight="1">
      <c r="A233" s="116"/>
      <c r="B233" s="116"/>
      <c r="C233" s="116"/>
      <c r="D233" s="116"/>
      <c r="E233" s="116"/>
      <c r="F233" s="116"/>
      <c r="G233" s="116"/>
      <c r="H233" s="116"/>
      <c r="I233" s="116"/>
      <c r="J233" s="116"/>
      <c r="K233" s="116"/>
      <c r="L233" s="116"/>
      <c r="M233" s="116"/>
      <c r="N233" s="116"/>
      <c r="O233" s="116"/>
      <c r="P233" s="116"/>
      <c r="Q233" s="116"/>
      <c r="R233" s="116"/>
      <c r="S233" s="116"/>
      <c r="T233" s="116"/>
      <c r="U233" s="116"/>
      <c r="V233" s="116"/>
    </row>
    <row r="234" spans="1:22" ht="14.25" customHeight="1">
      <c r="A234" s="116"/>
      <c r="B234" s="116"/>
      <c r="C234" s="116"/>
      <c r="D234" s="116"/>
      <c r="E234" s="116"/>
      <c r="F234" s="116"/>
      <c r="G234" s="116"/>
      <c r="H234" s="116"/>
      <c r="I234" s="116"/>
      <c r="J234" s="116"/>
      <c r="K234" s="116"/>
      <c r="L234" s="116"/>
      <c r="M234" s="116"/>
      <c r="N234" s="116"/>
      <c r="O234" s="116"/>
      <c r="P234" s="116"/>
      <c r="Q234" s="116"/>
      <c r="R234" s="116"/>
      <c r="S234" s="116"/>
      <c r="T234" s="116"/>
      <c r="U234" s="116"/>
      <c r="V234" s="116"/>
    </row>
    <row r="235" spans="1:22" ht="14.25" customHeight="1">
      <c r="A235" s="116"/>
      <c r="B235" s="116"/>
      <c r="C235" s="116"/>
      <c r="D235" s="116"/>
      <c r="E235" s="116"/>
      <c r="F235" s="116"/>
      <c r="G235" s="116"/>
      <c r="H235" s="116"/>
      <c r="I235" s="116"/>
      <c r="J235" s="116"/>
      <c r="K235" s="116"/>
      <c r="L235" s="116"/>
      <c r="M235" s="116"/>
      <c r="N235" s="116"/>
      <c r="O235" s="116"/>
      <c r="P235" s="116"/>
      <c r="Q235" s="116"/>
      <c r="R235" s="116"/>
      <c r="S235" s="116"/>
      <c r="T235" s="116"/>
      <c r="U235" s="116"/>
      <c r="V235" s="116"/>
    </row>
    <row r="236" spans="1:22" ht="14.25" customHeight="1">
      <c r="A236" s="116"/>
      <c r="B236" s="116"/>
      <c r="C236" s="116"/>
      <c r="D236" s="116"/>
      <c r="E236" s="116"/>
      <c r="F236" s="116"/>
      <c r="G236" s="116"/>
      <c r="H236" s="116"/>
      <c r="I236" s="116"/>
      <c r="J236" s="116"/>
      <c r="K236" s="116"/>
      <c r="L236" s="116"/>
      <c r="M236" s="116"/>
      <c r="N236" s="116"/>
      <c r="O236" s="116"/>
      <c r="P236" s="116"/>
      <c r="Q236" s="116"/>
      <c r="R236" s="116"/>
      <c r="S236" s="116"/>
      <c r="T236" s="116"/>
      <c r="U236" s="116"/>
      <c r="V236" s="116"/>
    </row>
    <row r="237" spans="1:22" ht="14.25" customHeight="1">
      <c r="A237" s="116"/>
      <c r="B237" s="116"/>
      <c r="C237" s="116"/>
      <c r="D237" s="116"/>
      <c r="E237" s="116"/>
      <c r="F237" s="116"/>
      <c r="G237" s="116"/>
      <c r="H237" s="116"/>
      <c r="I237" s="116"/>
      <c r="J237" s="116"/>
      <c r="K237" s="116"/>
      <c r="L237" s="116"/>
      <c r="M237" s="116"/>
      <c r="N237" s="116"/>
      <c r="O237" s="116"/>
      <c r="P237" s="116"/>
      <c r="Q237" s="116"/>
      <c r="R237" s="116"/>
      <c r="S237" s="116"/>
      <c r="T237" s="116"/>
      <c r="U237" s="116"/>
      <c r="V237" s="116"/>
    </row>
    <row r="238" spans="1:22" ht="14.25" customHeight="1">
      <c r="A238" s="116"/>
      <c r="B238" s="116"/>
      <c r="C238" s="116"/>
      <c r="D238" s="116"/>
      <c r="E238" s="116"/>
      <c r="F238" s="116"/>
      <c r="G238" s="116"/>
      <c r="H238" s="116"/>
      <c r="I238" s="116"/>
      <c r="J238" s="116"/>
      <c r="K238" s="116"/>
      <c r="L238" s="116"/>
      <c r="M238" s="116"/>
      <c r="N238" s="116"/>
      <c r="O238" s="116"/>
      <c r="P238" s="116"/>
      <c r="Q238" s="116"/>
      <c r="R238" s="116"/>
      <c r="S238" s="116"/>
      <c r="T238" s="116"/>
      <c r="U238" s="116"/>
      <c r="V238" s="116"/>
    </row>
    <row r="239" spans="1:22" ht="14.25" customHeight="1">
      <c r="A239" s="116"/>
      <c r="B239" s="116"/>
      <c r="C239" s="116"/>
      <c r="D239" s="116"/>
      <c r="E239" s="116"/>
      <c r="F239" s="116"/>
      <c r="G239" s="116"/>
      <c r="H239" s="116"/>
      <c r="I239" s="116"/>
      <c r="J239" s="116"/>
      <c r="K239" s="116"/>
      <c r="L239" s="116"/>
      <c r="M239" s="116"/>
      <c r="N239" s="116"/>
      <c r="O239" s="116"/>
      <c r="P239" s="116"/>
      <c r="Q239" s="116"/>
      <c r="R239" s="116"/>
      <c r="S239" s="116"/>
      <c r="T239" s="116"/>
      <c r="U239" s="116"/>
      <c r="V239" s="116"/>
    </row>
    <row r="240" spans="1:22" ht="14.25" customHeight="1">
      <c r="A240" s="116"/>
      <c r="B240" s="116"/>
      <c r="C240" s="116"/>
      <c r="D240" s="116"/>
      <c r="E240" s="116"/>
      <c r="F240" s="116"/>
      <c r="G240" s="116"/>
      <c r="H240" s="116"/>
      <c r="I240" s="116"/>
      <c r="J240" s="116"/>
      <c r="K240" s="116"/>
      <c r="L240" s="116"/>
      <c r="M240" s="116"/>
      <c r="N240" s="116"/>
      <c r="O240" s="116"/>
      <c r="P240" s="116"/>
      <c r="Q240" s="116"/>
      <c r="R240" s="116"/>
      <c r="S240" s="116"/>
      <c r="T240" s="116"/>
      <c r="U240" s="116"/>
      <c r="V240" s="116"/>
    </row>
    <row r="241" spans="1:22" ht="14.25" customHeight="1">
      <c r="A241" s="116"/>
      <c r="B241" s="116"/>
      <c r="C241" s="116"/>
      <c r="D241" s="116"/>
      <c r="E241" s="116"/>
      <c r="F241" s="116"/>
      <c r="G241" s="116"/>
      <c r="H241" s="116"/>
      <c r="I241" s="116"/>
      <c r="J241" s="116"/>
      <c r="K241" s="116"/>
      <c r="L241" s="116"/>
      <c r="M241" s="116"/>
      <c r="N241" s="116"/>
      <c r="O241" s="116"/>
      <c r="P241" s="116"/>
      <c r="Q241" s="116"/>
      <c r="R241" s="116"/>
      <c r="S241" s="116"/>
      <c r="T241" s="116"/>
      <c r="U241" s="116"/>
      <c r="V241" s="116"/>
    </row>
    <row r="242" spans="1:22" ht="14.25" customHeight="1">
      <c r="A242" s="116"/>
      <c r="B242" s="116"/>
      <c r="C242" s="116"/>
      <c r="D242" s="116"/>
      <c r="E242" s="116"/>
      <c r="F242" s="116"/>
      <c r="G242" s="116"/>
      <c r="H242" s="116"/>
      <c r="I242" s="116"/>
      <c r="J242" s="116"/>
      <c r="K242" s="116"/>
      <c r="L242" s="116"/>
      <c r="M242" s="116"/>
      <c r="N242" s="116"/>
      <c r="O242" s="116"/>
      <c r="P242" s="116"/>
      <c r="Q242" s="116"/>
      <c r="R242" s="116"/>
      <c r="S242" s="116"/>
      <c r="T242" s="116"/>
      <c r="U242" s="116"/>
      <c r="V242" s="116"/>
    </row>
    <row r="243" spans="1:22" ht="14.25" customHeight="1">
      <c r="A243" s="116"/>
      <c r="B243" s="116"/>
      <c r="C243" s="116"/>
      <c r="D243" s="116"/>
      <c r="E243" s="116"/>
      <c r="F243" s="116"/>
      <c r="G243" s="116"/>
      <c r="H243" s="116"/>
      <c r="I243" s="116"/>
      <c r="J243" s="116"/>
      <c r="K243" s="116"/>
      <c r="L243" s="116"/>
      <c r="M243" s="116"/>
      <c r="N243" s="116"/>
      <c r="O243" s="116"/>
      <c r="P243" s="116"/>
      <c r="Q243" s="116"/>
      <c r="R243" s="116"/>
      <c r="S243" s="116"/>
      <c r="T243" s="116"/>
      <c r="U243" s="116"/>
      <c r="V243" s="116"/>
    </row>
    <row r="244" spans="1:22" ht="14.25" customHeight="1">
      <c r="A244" s="116"/>
      <c r="B244" s="116"/>
      <c r="C244" s="116"/>
      <c r="D244" s="116"/>
      <c r="E244" s="116"/>
      <c r="F244" s="116"/>
      <c r="G244" s="116"/>
      <c r="H244" s="116"/>
      <c r="I244" s="116"/>
      <c r="J244" s="116"/>
      <c r="K244" s="116"/>
      <c r="L244" s="116"/>
      <c r="M244" s="116"/>
      <c r="N244" s="116"/>
      <c r="O244" s="116"/>
      <c r="P244" s="116"/>
      <c r="Q244" s="116"/>
      <c r="R244" s="116"/>
      <c r="S244" s="116"/>
      <c r="T244" s="116"/>
      <c r="U244" s="116"/>
      <c r="V244" s="116"/>
    </row>
    <row r="245" spans="1:22" ht="14.25" customHeight="1">
      <c r="A245" s="116"/>
      <c r="B245" s="116"/>
      <c r="C245" s="116"/>
      <c r="D245" s="116"/>
      <c r="E245" s="116"/>
      <c r="F245" s="116"/>
      <c r="G245" s="116"/>
      <c r="H245" s="116"/>
      <c r="I245" s="116"/>
      <c r="J245" s="116"/>
      <c r="K245" s="116"/>
      <c r="L245" s="116"/>
      <c r="M245" s="116"/>
      <c r="N245" s="116"/>
      <c r="O245" s="116"/>
      <c r="P245" s="116"/>
      <c r="Q245" s="116"/>
      <c r="R245" s="116"/>
      <c r="S245" s="116"/>
      <c r="T245" s="116"/>
      <c r="U245" s="116"/>
      <c r="V245" s="116"/>
    </row>
    <row r="246" spans="1:22" ht="14.25" customHeight="1">
      <c r="A246" s="116"/>
      <c r="B246" s="116"/>
      <c r="C246" s="116"/>
      <c r="D246" s="116"/>
      <c r="E246" s="116"/>
      <c r="F246" s="116"/>
      <c r="G246" s="116"/>
      <c r="H246" s="116"/>
      <c r="I246" s="116"/>
      <c r="J246" s="116"/>
      <c r="K246" s="116"/>
      <c r="L246" s="116"/>
      <c r="M246" s="116"/>
      <c r="N246" s="116"/>
      <c r="O246" s="116"/>
      <c r="P246" s="116"/>
      <c r="Q246" s="116"/>
      <c r="R246" s="116"/>
      <c r="S246" s="116"/>
      <c r="T246" s="116"/>
      <c r="U246" s="116"/>
      <c r="V246" s="116"/>
    </row>
    <row r="247" spans="1:22" ht="14.25" customHeight="1">
      <c r="A247" s="116"/>
      <c r="B247" s="116"/>
      <c r="C247" s="116"/>
      <c r="D247" s="116"/>
      <c r="E247" s="116"/>
      <c r="F247" s="116"/>
      <c r="G247" s="116"/>
      <c r="H247" s="116"/>
      <c r="I247" s="116"/>
      <c r="J247" s="116"/>
      <c r="K247" s="116"/>
      <c r="L247" s="116"/>
      <c r="M247" s="116"/>
      <c r="N247" s="116"/>
      <c r="O247" s="116"/>
      <c r="P247" s="116"/>
      <c r="Q247" s="116"/>
      <c r="R247" s="116"/>
      <c r="S247" s="116"/>
      <c r="T247" s="116"/>
      <c r="U247" s="116"/>
      <c r="V247" s="116"/>
    </row>
    <row r="248" spans="1:22" ht="14.25" customHeight="1">
      <c r="A248" s="116"/>
      <c r="B248" s="116"/>
      <c r="C248" s="116"/>
      <c r="D248" s="116"/>
      <c r="E248" s="116"/>
      <c r="F248" s="116"/>
      <c r="G248" s="116"/>
      <c r="H248" s="116"/>
      <c r="I248" s="116"/>
      <c r="J248" s="116"/>
      <c r="K248" s="116"/>
      <c r="L248" s="116"/>
      <c r="M248" s="116"/>
      <c r="N248" s="116"/>
      <c r="O248" s="116"/>
      <c r="P248" s="116"/>
      <c r="Q248" s="116"/>
      <c r="R248" s="116"/>
      <c r="S248" s="116"/>
      <c r="T248" s="116"/>
      <c r="U248" s="116"/>
      <c r="V248" s="116"/>
    </row>
    <row r="249" spans="1:22" ht="14.25" customHeight="1">
      <c r="A249" s="116"/>
      <c r="B249" s="116"/>
      <c r="C249" s="116"/>
      <c r="D249" s="116"/>
      <c r="E249" s="116"/>
      <c r="F249" s="116"/>
      <c r="G249" s="116"/>
      <c r="H249" s="116"/>
      <c r="I249" s="116"/>
      <c r="J249" s="116"/>
      <c r="K249" s="116"/>
      <c r="L249" s="116"/>
      <c r="M249" s="116"/>
      <c r="N249" s="116"/>
      <c r="O249" s="116"/>
      <c r="P249" s="116"/>
      <c r="Q249" s="116"/>
      <c r="R249" s="116"/>
      <c r="S249" s="116"/>
      <c r="T249" s="116"/>
      <c r="U249" s="116"/>
      <c r="V249" s="116"/>
    </row>
    <row r="250" spans="1:22" ht="14.25" customHeight="1">
      <c r="A250" s="116"/>
      <c r="B250" s="116"/>
      <c r="C250" s="116"/>
      <c r="D250" s="116"/>
      <c r="E250" s="116"/>
      <c r="F250" s="116"/>
      <c r="G250" s="116"/>
      <c r="H250" s="116"/>
      <c r="I250" s="116"/>
      <c r="J250" s="116"/>
      <c r="K250" s="116"/>
      <c r="L250" s="116"/>
      <c r="M250" s="116"/>
      <c r="N250" s="116"/>
      <c r="O250" s="116"/>
      <c r="P250" s="116"/>
      <c r="Q250" s="116"/>
      <c r="R250" s="116"/>
      <c r="S250" s="116"/>
      <c r="T250" s="116"/>
      <c r="U250" s="116"/>
      <c r="V250" s="116"/>
    </row>
    <row r="251" spans="1:22" ht="14.25" customHeight="1">
      <c r="A251" s="116"/>
      <c r="B251" s="116"/>
      <c r="C251" s="116"/>
      <c r="D251" s="116"/>
      <c r="E251" s="116"/>
      <c r="F251" s="116"/>
      <c r="G251" s="116"/>
      <c r="H251" s="116"/>
      <c r="I251" s="116"/>
      <c r="J251" s="116"/>
      <c r="K251" s="116"/>
      <c r="L251" s="116"/>
      <c r="M251" s="116"/>
      <c r="N251" s="116"/>
      <c r="O251" s="116"/>
      <c r="P251" s="116"/>
      <c r="Q251" s="116"/>
      <c r="R251" s="116"/>
      <c r="S251" s="116"/>
      <c r="T251" s="116"/>
      <c r="U251" s="116"/>
      <c r="V251" s="116"/>
    </row>
    <row r="252" spans="1:22" ht="14.25" customHeight="1">
      <c r="A252" s="116"/>
      <c r="B252" s="116"/>
      <c r="C252" s="116"/>
      <c r="D252" s="116"/>
      <c r="E252" s="116"/>
      <c r="F252" s="116"/>
      <c r="G252" s="116"/>
      <c r="H252" s="116"/>
      <c r="I252" s="116"/>
      <c r="J252" s="116"/>
      <c r="K252" s="116"/>
      <c r="L252" s="116"/>
      <c r="M252" s="116"/>
      <c r="N252" s="116"/>
      <c r="O252" s="116"/>
      <c r="P252" s="116"/>
      <c r="Q252" s="116"/>
      <c r="R252" s="116"/>
      <c r="S252" s="116"/>
      <c r="T252" s="116"/>
      <c r="U252" s="116"/>
      <c r="V252" s="116"/>
    </row>
    <row r="253" spans="1:22" ht="14.25" customHeight="1">
      <c r="A253" s="116"/>
      <c r="B253" s="116"/>
      <c r="C253" s="116"/>
      <c r="D253" s="116"/>
      <c r="E253" s="116"/>
      <c r="F253" s="116"/>
      <c r="G253" s="116"/>
      <c r="H253" s="116"/>
      <c r="I253" s="116"/>
      <c r="J253" s="116"/>
      <c r="K253" s="116"/>
      <c r="L253" s="116"/>
      <c r="M253" s="116"/>
      <c r="N253" s="116"/>
      <c r="O253" s="116"/>
      <c r="P253" s="116"/>
      <c r="Q253" s="116"/>
      <c r="R253" s="116"/>
      <c r="S253" s="116"/>
      <c r="T253" s="116"/>
      <c r="U253" s="116"/>
      <c r="V253" s="116"/>
    </row>
    <row r="254" spans="1:22" ht="14.25" customHeight="1">
      <c r="A254" s="116"/>
      <c r="B254" s="116"/>
      <c r="C254" s="116"/>
      <c r="D254" s="116"/>
      <c r="E254" s="116"/>
      <c r="F254" s="116"/>
      <c r="G254" s="116"/>
      <c r="H254" s="116"/>
      <c r="I254" s="116"/>
      <c r="J254" s="116"/>
      <c r="K254" s="116"/>
      <c r="L254" s="116"/>
      <c r="M254" s="116"/>
      <c r="N254" s="116"/>
      <c r="O254" s="116"/>
      <c r="P254" s="116"/>
      <c r="Q254" s="116"/>
      <c r="R254" s="116"/>
      <c r="S254" s="116"/>
      <c r="T254" s="116"/>
      <c r="U254" s="116"/>
      <c r="V254" s="116"/>
    </row>
    <row r="255" spans="1:22" ht="14.25" customHeight="1">
      <c r="A255" s="116"/>
      <c r="B255" s="116"/>
      <c r="C255" s="116"/>
      <c r="D255" s="116"/>
      <c r="E255" s="116"/>
      <c r="F255" s="116"/>
      <c r="G255" s="116"/>
      <c r="H255" s="116"/>
      <c r="I255" s="116"/>
      <c r="J255" s="116"/>
      <c r="K255" s="116"/>
      <c r="L255" s="116"/>
      <c r="M255" s="116"/>
      <c r="N255" s="116"/>
      <c r="O255" s="116"/>
      <c r="P255" s="116"/>
      <c r="Q255" s="116"/>
      <c r="R255" s="116"/>
      <c r="S255" s="116"/>
      <c r="T255" s="116"/>
      <c r="U255" s="116"/>
      <c r="V255" s="116"/>
    </row>
    <row r="256" spans="1:22" ht="14.25" customHeight="1">
      <c r="A256" s="116"/>
      <c r="B256" s="116"/>
      <c r="C256" s="116"/>
      <c r="D256" s="116"/>
      <c r="E256" s="116"/>
      <c r="F256" s="116"/>
      <c r="G256" s="116"/>
      <c r="H256" s="116"/>
      <c r="I256" s="116"/>
      <c r="J256" s="116"/>
      <c r="K256" s="116"/>
      <c r="L256" s="116"/>
      <c r="M256" s="116"/>
      <c r="N256" s="116"/>
      <c r="O256" s="116"/>
      <c r="P256" s="116"/>
      <c r="Q256" s="116"/>
      <c r="R256" s="116"/>
      <c r="S256" s="116"/>
      <c r="T256" s="116"/>
      <c r="U256" s="116"/>
      <c r="V256" s="116"/>
    </row>
    <row r="257" spans="1:22" ht="14.25" customHeight="1">
      <c r="A257" s="116"/>
      <c r="B257" s="116"/>
      <c r="C257" s="116"/>
      <c r="D257" s="116"/>
      <c r="E257" s="116"/>
      <c r="F257" s="116"/>
      <c r="G257" s="116"/>
      <c r="H257" s="116"/>
      <c r="I257" s="116"/>
      <c r="J257" s="116"/>
      <c r="K257" s="116"/>
      <c r="L257" s="116"/>
      <c r="M257" s="116"/>
      <c r="N257" s="116"/>
      <c r="O257" s="116"/>
      <c r="P257" s="116"/>
      <c r="Q257" s="116"/>
      <c r="R257" s="116"/>
      <c r="S257" s="116"/>
      <c r="T257" s="116"/>
      <c r="U257" s="116"/>
      <c r="V257" s="116"/>
    </row>
    <row r="258" spans="1:22" ht="14.25" customHeight="1">
      <c r="A258" s="116"/>
      <c r="B258" s="116"/>
      <c r="C258" s="116"/>
      <c r="D258" s="116"/>
      <c r="E258" s="116"/>
      <c r="F258" s="116"/>
      <c r="G258" s="116"/>
      <c r="H258" s="116"/>
      <c r="I258" s="116"/>
      <c r="J258" s="116"/>
      <c r="K258" s="116"/>
      <c r="L258" s="116"/>
      <c r="M258" s="116"/>
      <c r="N258" s="116"/>
      <c r="O258" s="116"/>
      <c r="P258" s="116"/>
      <c r="Q258" s="116"/>
      <c r="R258" s="116"/>
      <c r="S258" s="116"/>
      <c r="T258" s="116"/>
      <c r="U258" s="116"/>
      <c r="V258" s="116"/>
    </row>
    <row r="259" spans="1:22" ht="14.25" customHeight="1">
      <c r="A259" s="116"/>
      <c r="B259" s="116"/>
      <c r="C259" s="116"/>
      <c r="D259" s="116"/>
      <c r="E259" s="116"/>
      <c r="F259" s="116"/>
      <c r="G259" s="116"/>
      <c r="H259" s="116"/>
      <c r="I259" s="116"/>
      <c r="J259" s="116"/>
      <c r="K259" s="116"/>
      <c r="L259" s="116"/>
      <c r="M259" s="116"/>
      <c r="N259" s="116"/>
      <c r="O259" s="116"/>
      <c r="P259" s="116"/>
      <c r="Q259" s="116"/>
      <c r="R259" s="116"/>
      <c r="S259" s="116"/>
      <c r="T259" s="116"/>
      <c r="U259" s="116"/>
      <c r="V259" s="116"/>
    </row>
    <row r="260" spans="1:22" ht="14.25" customHeight="1">
      <c r="A260" s="116"/>
      <c r="B260" s="116"/>
      <c r="C260" s="116"/>
      <c r="D260" s="116"/>
      <c r="E260" s="116"/>
      <c r="F260" s="116"/>
      <c r="G260" s="116"/>
      <c r="H260" s="116"/>
      <c r="I260" s="116"/>
      <c r="J260" s="116"/>
      <c r="K260" s="116"/>
      <c r="L260" s="116"/>
      <c r="M260" s="116"/>
      <c r="N260" s="116"/>
      <c r="O260" s="116"/>
      <c r="P260" s="116"/>
      <c r="Q260" s="116"/>
      <c r="R260" s="116"/>
      <c r="S260" s="116"/>
      <c r="T260" s="116"/>
      <c r="U260" s="116"/>
      <c r="V260" s="116"/>
    </row>
    <row r="261" spans="1:22" ht="14.25" customHeight="1">
      <c r="A261" s="116"/>
      <c r="B261" s="116"/>
      <c r="C261" s="116"/>
      <c r="D261" s="116"/>
      <c r="E261" s="116"/>
      <c r="F261" s="116"/>
      <c r="G261" s="116"/>
      <c r="H261" s="116"/>
      <c r="I261" s="116"/>
      <c r="J261" s="116"/>
      <c r="K261" s="116"/>
      <c r="L261" s="116"/>
      <c r="M261" s="116"/>
      <c r="N261" s="116"/>
      <c r="O261" s="116"/>
      <c r="P261" s="116"/>
      <c r="Q261" s="116"/>
      <c r="R261" s="116"/>
      <c r="S261" s="116"/>
      <c r="T261" s="116"/>
      <c r="U261" s="116"/>
      <c r="V261" s="116"/>
    </row>
    <row r="262" spans="1:22" ht="14.25" customHeight="1">
      <c r="A262" s="116"/>
      <c r="B262" s="116"/>
      <c r="C262" s="116"/>
      <c r="D262" s="116"/>
      <c r="E262" s="116"/>
      <c r="F262" s="116"/>
      <c r="G262" s="116"/>
      <c r="H262" s="116"/>
      <c r="I262" s="116"/>
      <c r="J262" s="116"/>
      <c r="K262" s="116"/>
      <c r="L262" s="116"/>
      <c r="M262" s="116"/>
      <c r="N262" s="116"/>
      <c r="O262" s="116"/>
      <c r="P262" s="116"/>
      <c r="Q262" s="116"/>
      <c r="R262" s="116"/>
      <c r="S262" s="116"/>
      <c r="T262" s="116"/>
      <c r="U262" s="116"/>
      <c r="V262" s="116"/>
    </row>
    <row r="263" spans="1:22" ht="14.25" customHeight="1">
      <c r="A263" s="116"/>
      <c r="B263" s="116"/>
      <c r="C263" s="116"/>
      <c r="D263" s="116"/>
      <c r="E263" s="116"/>
      <c r="F263" s="116"/>
      <c r="G263" s="116"/>
      <c r="H263" s="116"/>
      <c r="I263" s="116"/>
      <c r="J263" s="116"/>
      <c r="K263" s="116"/>
      <c r="L263" s="116"/>
      <c r="M263" s="116"/>
      <c r="N263" s="116"/>
      <c r="O263" s="116"/>
      <c r="P263" s="116"/>
      <c r="Q263" s="116"/>
      <c r="R263" s="116"/>
      <c r="S263" s="116"/>
      <c r="T263" s="116"/>
      <c r="U263" s="116"/>
      <c r="V263" s="116"/>
    </row>
    <row r="264" spans="1:22" ht="14.25" customHeight="1">
      <c r="A264" s="116"/>
      <c r="B264" s="116"/>
      <c r="C264" s="116"/>
      <c r="D264" s="116"/>
      <c r="E264" s="116"/>
      <c r="F264" s="116"/>
      <c r="G264" s="116"/>
      <c r="H264" s="116"/>
      <c r="I264" s="116"/>
      <c r="J264" s="116"/>
      <c r="K264" s="116"/>
      <c r="L264" s="116"/>
      <c r="M264" s="116"/>
      <c r="N264" s="116"/>
      <c r="O264" s="116"/>
      <c r="P264" s="116"/>
      <c r="Q264" s="116"/>
      <c r="R264" s="116"/>
      <c r="S264" s="116"/>
      <c r="T264" s="116"/>
      <c r="U264" s="116"/>
      <c r="V264" s="116"/>
    </row>
    <row r="265" spans="1:22" ht="14.25" customHeight="1">
      <c r="A265" s="116"/>
      <c r="B265" s="116"/>
      <c r="C265" s="116"/>
      <c r="D265" s="116"/>
      <c r="E265" s="116"/>
      <c r="F265" s="116"/>
      <c r="G265" s="116"/>
      <c r="H265" s="116"/>
      <c r="I265" s="116"/>
      <c r="J265" s="116"/>
      <c r="K265" s="116"/>
      <c r="L265" s="116"/>
      <c r="M265" s="116"/>
      <c r="N265" s="116"/>
      <c r="O265" s="116"/>
      <c r="P265" s="116"/>
      <c r="Q265" s="116"/>
      <c r="R265" s="116"/>
      <c r="S265" s="116"/>
      <c r="T265" s="116"/>
      <c r="U265" s="116"/>
      <c r="V265" s="116"/>
    </row>
    <row r="266" spans="1:22" ht="14.25" customHeight="1">
      <c r="A266" s="116"/>
      <c r="B266" s="116"/>
      <c r="C266" s="116"/>
      <c r="D266" s="116"/>
      <c r="E266" s="116"/>
      <c r="F266" s="116"/>
      <c r="G266" s="116"/>
      <c r="H266" s="116"/>
      <c r="I266" s="116"/>
      <c r="J266" s="116"/>
      <c r="K266" s="116"/>
      <c r="L266" s="116"/>
      <c r="M266" s="116"/>
      <c r="N266" s="116"/>
      <c r="O266" s="116"/>
      <c r="P266" s="116"/>
      <c r="Q266" s="116"/>
      <c r="R266" s="116"/>
      <c r="S266" s="116"/>
      <c r="T266" s="116"/>
      <c r="U266" s="116"/>
      <c r="V266" s="116"/>
    </row>
    <row r="267" spans="1:22" ht="14.25" customHeight="1">
      <c r="A267" s="116"/>
      <c r="B267" s="116"/>
      <c r="C267" s="116"/>
      <c r="D267" s="116"/>
      <c r="E267" s="116"/>
      <c r="F267" s="116"/>
      <c r="G267" s="116"/>
      <c r="H267" s="116"/>
      <c r="I267" s="116"/>
      <c r="J267" s="116"/>
      <c r="K267" s="116"/>
      <c r="L267" s="116"/>
      <c r="M267" s="116"/>
      <c r="N267" s="116"/>
      <c r="O267" s="116"/>
      <c r="P267" s="116"/>
      <c r="Q267" s="116"/>
      <c r="R267" s="116"/>
      <c r="S267" s="116"/>
      <c r="T267" s="116"/>
      <c r="U267" s="116"/>
      <c r="V267" s="116"/>
    </row>
    <row r="268" spans="1:22" ht="14.25" customHeight="1">
      <c r="A268" s="116"/>
      <c r="B268" s="116"/>
      <c r="C268" s="116"/>
      <c r="D268" s="116"/>
      <c r="E268" s="116"/>
      <c r="F268" s="116"/>
      <c r="G268" s="116"/>
      <c r="H268" s="116"/>
      <c r="I268" s="116"/>
      <c r="J268" s="116"/>
      <c r="K268" s="116"/>
      <c r="L268" s="116"/>
      <c r="M268" s="116"/>
      <c r="N268" s="116"/>
      <c r="O268" s="116"/>
      <c r="P268" s="116"/>
      <c r="Q268" s="116"/>
      <c r="R268" s="116"/>
      <c r="S268" s="116"/>
      <c r="T268" s="116"/>
      <c r="U268" s="116"/>
      <c r="V268" s="116"/>
    </row>
    <row r="269" spans="1:22" ht="14.25" customHeight="1">
      <c r="A269" s="116"/>
      <c r="B269" s="116"/>
      <c r="C269" s="116"/>
      <c r="D269" s="116"/>
      <c r="E269" s="116"/>
      <c r="F269" s="116"/>
      <c r="G269" s="116"/>
      <c r="H269" s="116"/>
      <c r="I269" s="116"/>
      <c r="J269" s="116"/>
      <c r="K269" s="116"/>
      <c r="L269" s="116"/>
      <c r="M269" s="116"/>
      <c r="N269" s="116"/>
      <c r="O269" s="116"/>
      <c r="P269" s="116"/>
      <c r="Q269" s="116"/>
      <c r="R269" s="116"/>
      <c r="S269" s="116"/>
      <c r="T269" s="116"/>
      <c r="U269" s="116"/>
      <c r="V269" s="116"/>
    </row>
    <row r="270" spans="1:22" ht="14.25" customHeight="1">
      <c r="A270" s="116"/>
      <c r="B270" s="116"/>
      <c r="C270" s="116"/>
      <c r="D270" s="116"/>
      <c r="E270" s="116"/>
      <c r="F270" s="116"/>
      <c r="G270" s="116"/>
      <c r="H270" s="116"/>
      <c r="I270" s="116"/>
      <c r="J270" s="116"/>
      <c r="K270" s="116"/>
      <c r="L270" s="116"/>
      <c r="M270" s="116"/>
      <c r="N270" s="116"/>
      <c r="O270" s="116"/>
      <c r="P270" s="116"/>
      <c r="Q270" s="116"/>
      <c r="R270" s="116"/>
      <c r="S270" s="116"/>
      <c r="T270" s="116"/>
      <c r="U270" s="116"/>
      <c r="V270" s="116"/>
    </row>
    <row r="271" spans="1:22" ht="14.25" customHeight="1">
      <c r="A271" s="116"/>
      <c r="B271" s="116"/>
      <c r="C271" s="116"/>
      <c r="D271" s="116"/>
      <c r="E271" s="116"/>
      <c r="F271" s="116"/>
      <c r="G271" s="116"/>
      <c r="H271" s="116"/>
      <c r="I271" s="116"/>
      <c r="J271" s="116"/>
      <c r="K271" s="116"/>
      <c r="L271" s="116"/>
      <c r="M271" s="116"/>
      <c r="N271" s="116"/>
      <c r="O271" s="116"/>
      <c r="P271" s="116"/>
      <c r="Q271" s="116"/>
      <c r="R271" s="116"/>
      <c r="S271" s="116"/>
      <c r="T271" s="116"/>
      <c r="U271" s="116"/>
      <c r="V271" s="116"/>
    </row>
    <row r="272" spans="1:22" ht="14.25" customHeight="1">
      <c r="A272" s="116"/>
      <c r="B272" s="116"/>
      <c r="C272" s="116"/>
      <c r="D272" s="116"/>
      <c r="E272" s="116"/>
      <c r="F272" s="116"/>
      <c r="G272" s="116"/>
      <c r="H272" s="116"/>
      <c r="I272" s="116"/>
      <c r="J272" s="116"/>
      <c r="K272" s="116"/>
      <c r="L272" s="116"/>
      <c r="M272" s="116"/>
      <c r="N272" s="116"/>
      <c r="O272" s="116"/>
      <c r="P272" s="116"/>
      <c r="Q272" s="116"/>
      <c r="R272" s="116"/>
      <c r="S272" s="116"/>
      <c r="T272" s="116"/>
      <c r="U272" s="116"/>
      <c r="V272" s="116"/>
    </row>
    <row r="273" spans="1:22" ht="14.25" customHeight="1">
      <c r="A273" s="116"/>
      <c r="B273" s="116"/>
      <c r="C273" s="116"/>
      <c r="D273" s="116"/>
      <c r="E273" s="116"/>
      <c r="F273" s="116"/>
      <c r="G273" s="116"/>
      <c r="H273" s="116"/>
      <c r="I273" s="116"/>
      <c r="J273" s="116"/>
      <c r="K273" s="116"/>
      <c r="L273" s="116"/>
      <c r="M273" s="116"/>
      <c r="N273" s="116"/>
      <c r="O273" s="116"/>
      <c r="P273" s="116"/>
      <c r="Q273" s="116"/>
      <c r="R273" s="116"/>
      <c r="S273" s="116"/>
      <c r="T273" s="116"/>
      <c r="U273" s="116"/>
      <c r="V273" s="116"/>
    </row>
    <row r="274" spans="1:22" ht="14.25" customHeight="1">
      <c r="A274" s="116"/>
      <c r="B274" s="116"/>
      <c r="C274" s="116"/>
      <c r="D274" s="116"/>
      <c r="E274" s="116"/>
      <c r="F274" s="116"/>
      <c r="G274" s="116"/>
      <c r="H274" s="116"/>
      <c r="I274" s="116"/>
      <c r="J274" s="116"/>
      <c r="K274" s="116"/>
      <c r="L274" s="116"/>
      <c r="M274" s="116"/>
      <c r="N274" s="116"/>
      <c r="O274" s="116"/>
      <c r="P274" s="116"/>
      <c r="Q274" s="116"/>
      <c r="R274" s="116"/>
      <c r="S274" s="116"/>
      <c r="T274" s="116"/>
      <c r="U274" s="116"/>
      <c r="V274" s="116"/>
    </row>
    <row r="275" spans="1:22" ht="14.25" customHeight="1">
      <c r="A275" s="116"/>
      <c r="B275" s="116"/>
      <c r="C275" s="116"/>
      <c r="D275" s="116"/>
      <c r="E275" s="116"/>
      <c r="F275" s="116"/>
      <c r="G275" s="116"/>
      <c r="H275" s="116"/>
      <c r="I275" s="116"/>
      <c r="J275" s="116"/>
      <c r="K275" s="116"/>
      <c r="L275" s="116"/>
      <c r="M275" s="116"/>
      <c r="N275" s="116"/>
      <c r="O275" s="116"/>
      <c r="P275" s="116"/>
      <c r="Q275" s="116"/>
      <c r="R275" s="116"/>
      <c r="S275" s="116"/>
      <c r="T275" s="116"/>
      <c r="U275" s="116"/>
      <c r="V275" s="116"/>
    </row>
    <row r="276" spans="1:22" ht="14.25" customHeight="1">
      <c r="A276" s="116"/>
      <c r="B276" s="116"/>
      <c r="C276" s="116"/>
      <c r="D276" s="116"/>
      <c r="E276" s="116"/>
      <c r="F276" s="116"/>
      <c r="G276" s="116"/>
      <c r="H276" s="116"/>
      <c r="I276" s="116"/>
      <c r="J276" s="116"/>
      <c r="K276" s="116"/>
      <c r="L276" s="116"/>
      <c r="M276" s="116"/>
      <c r="N276" s="116"/>
      <c r="O276" s="116"/>
      <c r="P276" s="116"/>
      <c r="Q276" s="116"/>
      <c r="R276" s="116"/>
      <c r="S276" s="116"/>
      <c r="T276" s="116"/>
      <c r="U276" s="116"/>
      <c r="V276" s="116"/>
    </row>
    <row r="277" spans="1:22" ht="14.25" customHeight="1">
      <c r="A277" s="116"/>
      <c r="B277" s="116"/>
      <c r="C277" s="116"/>
      <c r="D277" s="116"/>
      <c r="E277" s="116"/>
      <c r="F277" s="116"/>
      <c r="G277" s="116"/>
      <c r="H277" s="116"/>
      <c r="I277" s="116"/>
      <c r="J277" s="116"/>
      <c r="K277" s="116"/>
      <c r="L277" s="116"/>
      <c r="M277" s="116"/>
      <c r="N277" s="116"/>
      <c r="O277" s="116"/>
      <c r="P277" s="116"/>
      <c r="Q277" s="116"/>
      <c r="R277" s="116"/>
      <c r="S277" s="116"/>
      <c r="T277" s="116"/>
      <c r="U277" s="116"/>
      <c r="V277" s="116"/>
    </row>
    <row r="278" spans="1:22" ht="14.25" customHeight="1">
      <c r="A278" s="116"/>
      <c r="B278" s="116"/>
      <c r="C278" s="116"/>
      <c r="D278" s="116"/>
      <c r="E278" s="116"/>
      <c r="F278" s="116"/>
      <c r="G278" s="116"/>
      <c r="H278" s="116"/>
      <c r="I278" s="116"/>
      <c r="J278" s="116"/>
      <c r="K278" s="116"/>
      <c r="L278" s="116"/>
      <c r="M278" s="116"/>
      <c r="N278" s="116"/>
      <c r="O278" s="116"/>
      <c r="P278" s="116"/>
      <c r="Q278" s="116"/>
      <c r="R278" s="116"/>
      <c r="S278" s="116"/>
      <c r="T278" s="116"/>
      <c r="U278" s="116"/>
      <c r="V278" s="116"/>
    </row>
    <row r="279" spans="1:22" ht="14.25" customHeight="1">
      <c r="A279" s="116"/>
      <c r="B279" s="116"/>
      <c r="C279" s="116"/>
      <c r="D279" s="116"/>
      <c r="E279" s="116"/>
      <c r="F279" s="116"/>
      <c r="G279" s="116"/>
      <c r="H279" s="116"/>
      <c r="I279" s="116"/>
      <c r="J279" s="116"/>
      <c r="K279" s="116"/>
      <c r="L279" s="116"/>
      <c r="M279" s="116"/>
      <c r="N279" s="116"/>
      <c r="O279" s="116"/>
      <c r="P279" s="116"/>
      <c r="Q279" s="116"/>
      <c r="R279" s="116"/>
      <c r="S279" s="116"/>
      <c r="T279" s="116"/>
      <c r="U279" s="116"/>
      <c r="V279" s="116"/>
    </row>
    <row r="280" spans="1:22" ht="14.25" customHeight="1">
      <c r="A280" s="116"/>
      <c r="B280" s="116"/>
      <c r="C280" s="116"/>
      <c r="D280" s="116"/>
      <c r="E280" s="116"/>
      <c r="F280" s="116"/>
      <c r="G280" s="116"/>
      <c r="H280" s="116"/>
      <c r="I280" s="116"/>
      <c r="J280" s="116"/>
      <c r="K280" s="116"/>
      <c r="L280" s="116"/>
      <c r="M280" s="116"/>
      <c r="N280" s="116"/>
      <c r="O280" s="116"/>
      <c r="P280" s="116"/>
      <c r="Q280" s="116"/>
      <c r="R280" s="116"/>
      <c r="S280" s="116"/>
      <c r="T280" s="116"/>
      <c r="U280" s="116"/>
      <c r="V280" s="116"/>
    </row>
    <row r="281" spans="1:22" ht="14.25" customHeight="1">
      <c r="A281" s="116"/>
      <c r="B281" s="116"/>
      <c r="C281" s="116"/>
      <c r="D281" s="116"/>
      <c r="E281" s="116"/>
      <c r="F281" s="116"/>
      <c r="G281" s="116"/>
      <c r="H281" s="116"/>
      <c r="I281" s="116"/>
      <c r="J281" s="116"/>
      <c r="K281" s="116"/>
      <c r="L281" s="116"/>
      <c r="M281" s="116"/>
      <c r="N281" s="116"/>
      <c r="O281" s="116"/>
      <c r="P281" s="116"/>
      <c r="Q281" s="116"/>
      <c r="R281" s="116"/>
      <c r="S281" s="116"/>
      <c r="T281" s="116"/>
      <c r="U281" s="116"/>
      <c r="V281" s="116"/>
    </row>
    <row r="282" spans="1:22" ht="14.25" customHeight="1">
      <c r="A282" s="116"/>
      <c r="B282" s="116"/>
      <c r="C282" s="116"/>
      <c r="D282" s="116"/>
      <c r="E282" s="116"/>
      <c r="F282" s="116"/>
      <c r="G282" s="116"/>
      <c r="H282" s="116"/>
      <c r="I282" s="116"/>
      <c r="J282" s="116"/>
      <c r="K282" s="116"/>
      <c r="L282" s="116"/>
      <c r="M282" s="116"/>
      <c r="N282" s="116"/>
      <c r="O282" s="116"/>
      <c r="P282" s="116"/>
      <c r="Q282" s="116"/>
      <c r="R282" s="116"/>
      <c r="S282" s="116"/>
      <c r="T282" s="116"/>
      <c r="U282" s="116"/>
      <c r="V282" s="116"/>
    </row>
    <row r="283" spans="1:22" ht="14.25" customHeight="1">
      <c r="A283" s="116"/>
      <c r="B283" s="116"/>
      <c r="C283" s="116"/>
      <c r="D283" s="116"/>
      <c r="E283" s="116"/>
      <c r="F283" s="116"/>
      <c r="G283" s="116"/>
      <c r="H283" s="116"/>
      <c r="I283" s="116"/>
      <c r="J283" s="116"/>
      <c r="K283" s="116"/>
      <c r="L283" s="116"/>
      <c r="M283" s="116"/>
      <c r="N283" s="116"/>
      <c r="O283" s="116"/>
      <c r="P283" s="116"/>
      <c r="Q283" s="116"/>
      <c r="R283" s="116"/>
      <c r="S283" s="116"/>
      <c r="T283" s="116"/>
      <c r="U283" s="116"/>
      <c r="V283" s="116"/>
    </row>
    <row r="284" spans="1:22" ht="14.25" customHeight="1">
      <c r="A284" s="116"/>
      <c r="B284" s="116"/>
      <c r="C284" s="116"/>
      <c r="D284" s="116"/>
      <c r="E284" s="116"/>
      <c r="F284" s="116"/>
      <c r="G284" s="116"/>
      <c r="H284" s="116"/>
      <c r="I284" s="116"/>
      <c r="J284" s="116"/>
      <c r="K284" s="116"/>
      <c r="L284" s="116"/>
      <c r="M284" s="116"/>
      <c r="N284" s="116"/>
      <c r="O284" s="116"/>
      <c r="P284" s="116"/>
      <c r="Q284" s="116"/>
      <c r="R284" s="116"/>
      <c r="S284" s="116"/>
      <c r="T284" s="116"/>
      <c r="U284" s="116"/>
      <c r="V284" s="116"/>
    </row>
    <row r="285" spans="1:22" ht="14.25" customHeight="1">
      <c r="A285" s="116"/>
      <c r="B285" s="116"/>
      <c r="C285" s="116"/>
      <c r="D285" s="116"/>
      <c r="E285" s="116"/>
      <c r="F285" s="116"/>
      <c r="G285" s="116"/>
      <c r="H285" s="116"/>
      <c r="I285" s="116"/>
      <c r="J285" s="116"/>
      <c r="K285" s="116"/>
      <c r="L285" s="116"/>
      <c r="M285" s="116"/>
      <c r="N285" s="116"/>
      <c r="O285" s="116"/>
      <c r="P285" s="116"/>
      <c r="Q285" s="116"/>
      <c r="R285" s="116"/>
      <c r="S285" s="116"/>
      <c r="T285" s="116"/>
      <c r="U285" s="116"/>
      <c r="V285" s="116"/>
    </row>
    <row r="286" spans="1:22" ht="14.25" customHeight="1">
      <c r="A286" s="116"/>
      <c r="B286" s="116"/>
      <c r="C286" s="116"/>
      <c r="D286" s="116"/>
      <c r="E286" s="116"/>
      <c r="F286" s="116"/>
      <c r="G286" s="116"/>
      <c r="H286" s="116"/>
      <c r="I286" s="116"/>
      <c r="J286" s="116"/>
      <c r="K286" s="116"/>
      <c r="L286" s="116"/>
      <c r="M286" s="116"/>
      <c r="N286" s="116"/>
      <c r="O286" s="116"/>
      <c r="P286" s="116"/>
      <c r="Q286" s="116"/>
      <c r="R286" s="116"/>
      <c r="S286" s="116"/>
      <c r="T286" s="116"/>
      <c r="U286" s="116"/>
      <c r="V286" s="116"/>
    </row>
    <row r="287" spans="1:22" ht="14.25" customHeight="1">
      <c r="A287" s="116"/>
      <c r="B287" s="116"/>
      <c r="C287" s="116"/>
      <c r="D287" s="116"/>
      <c r="E287" s="116"/>
      <c r="F287" s="116"/>
      <c r="G287" s="116"/>
      <c r="H287" s="116"/>
      <c r="I287" s="116"/>
      <c r="J287" s="116"/>
      <c r="K287" s="116"/>
      <c r="L287" s="116"/>
      <c r="M287" s="116"/>
      <c r="N287" s="116"/>
      <c r="O287" s="116"/>
      <c r="P287" s="116"/>
      <c r="Q287" s="116"/>
      <c r="R287" s="116"/>
      <c r="S287" s="116"/>
      <c r="T287" s="116"/>
      <c r="U287" s="116"/>
      <c r="V287" s="116"/>
    </row>
    <row r="288" spans="1:22" ht="14.25" customHeight="1">
      <c r="A288" s="116"/>
      <c r="B288" s="116"/>
      <c r="C288" s="116"/>
      <c r="D288" s="116"/>
      <c r="E288" s="116"/>
      <c r="F288" s="116"/>
      <c r="G288" s="116"/>
      <c r="H288" s="116"/>
      <c r="I288" s="116"/>
      <c r="J288" s="116"/>
      <c r="K288" s="116"/>
      <c r="L288" s="116"/>
      <c r="M288" s="116"/>
      <c r="N288" s="116"/>
      <c r="O288" s="116"/>
      <c r="P288" s="116"/>
      <c r="Q288" s="116"/>
      <c r="R288" s="116"/>
      <c r="S288" s="116"/>
      <c r="T288" s="116"/>
      <c r="U288" s="116"/>
      <c r="V288" s="116"/>
    </row>
    <row r="289" spans="1:22" ht="14.25" customHeight="1">
      <c r="A289" s="116"/>
      <c r="B289" s="116"/>
      <c r="C289" s="116"/>
      <c r="D289" s="116"/>
      <c r="E289" s="116"/>
      <c r="F289" s="116"/>
      <c r="G289" s="116"/>
      <c r="H289" s="116"/>
      <c r="I289" s="116"/>
      <c r="J289" s="116"/>
      <c r="K289" s="116"/>
      <c r="L289" s="116"/>
      <c r="M289" s="116"/>
      <c r="N289" s="116"/>
      <c r="O289" s="116"/>
      <c r="P289" s="116"/>
      <c r="Q289" s="116"/>
      <c r="R289" s="116"/>
      <c r="S289" s="116"/>
      <c r="T289" s="116"/>
      <c r="U289" s="116"/>
      <c r="V289" s="116"/>
    </row>
    <row r="290" spans="1:22" ht="14.25" customHeight="1">
      <c r="A290" s="116"/>
      <c r="B290" s="116"/>
      <c r="C290" s="116"/>
      <c r="D290" s="116"/>
      <c r="E290" s="116"/>
      <c r="F290" s="116"/>
      <c r="G290" s="116"/>
      <c r="H290" s="116"/>
      <c r="I290" s="116"/>
      <c r="J290" s="116"/>
      <c r="K290" s="116"/>
      <c r="L290" s="116"/>
      <c r="M290" s="116"/>
      <c r="N290" s="116"/>
      <c r="O290" s="116"/>
      <c r="P290" s="116"/>
      <c r="Q290" s="116"/>
      <c r="R290" s="116"/>
      <c r="S290" s="116"/>
      <c r="T290" s="116"/>
      <c r="U290" s="116"/>
      <c r="V290" s="116"/>
    </row>
    <row r="291" spans="1:22" ht="14.25" customHeight="1">
      <c r="A291" s="116"/>
      <c r="B291" s="116"/>
      <c r="C291" s="116"/>
      <c r="D291" s="116"/>
      <c r="E291" s="116"/>
      <c r="F291" s="116"/>
      <c r="G291" s="116"/>
      <c r="H291" s="116"/>
      <c r="I291" s="116"/>
      <c r="J291" s="116"/>
      <c r="K291" s="116"/>
      <c r="L291" s="116"/>
      <c r="M291" s="116"/>
      <c r="N291" s="116"/>
      <c r="O291" s="116"/>
      <c r="P291" s="116"/>
      <c r="Q291" s="116"/>
      <c r="R291" s="116"/>
      <c r="S291" s="116"/>
      <c r="T291" s="116"/>
      <c r="U291" s="116"/>
      <c r="V291" s="116"/>
    </row>
    <row r="292" spans="1:22" ht="14.25" customHeight="1">
      <c r="A292" s="116"/>
      <c r="B292" s="116"/>
      <c r="C292" s="116"/>
      <c r="D292" s="116"/>
      <c r="E292" s="116"/>
      <c r="F292" s="116"/>
      <c r="G292" s="116"/>
      <c r="H292" s="116"/>
      <c r="I292" s="116"/>
      <c r="J292" s="116"/>
      <c r="K292" s="116"/>
      <c r="L292" s="116"/>
      <c r="M292" s="116"/>
      <c r="N292" s="116"/>
      <c r="O292" s="116"/>
      <c r="P292" s="116"/>
      <c r="Q292" s="116"/>
      <c r="R292" s="116"/>
      <c r="S292" s="116"/>
      <c r="T292" s="116"/>
      <c r="U292" s="116"/>
      <c r="V292" s="116"/>
    </row>
    <row r="293" spans="1:22" ht="14.25" customHeight="1">
      <c r="A293" s="116"/>
      <c r="B293" s="116"/>
      <c r="C293" s="116"/>
      <c r="D293" s="116"/>
      <c r="E293" s="116"/>
      <c r="F293" s="116"/>
      <c r="G293" s="116"/>
      <c r="H293" s="116"/>
      <c r="I293" s="116"/>
      <c r="J293" s="116"/>
      <c r="K293" s="116"/>
      <c r="L293" s="116"/>
      <c r="M293" s="116"/>
      <c r="N293" s="116"/>
      <c r="O293" s="116"/>
      <c r="P293" s="116"/>
      <c r="Q293" s="116"/>
      <c r="R293" s="116"/>
      <c r="S293" s="116"/>
      <c r="T293" s="116"/>
      <c r="U293" s="116"/>
      <c r="V293" s="116"/>
    </row>
    <row r="294" spans="1:22" ht="14.25" customHeight="1">
      <c r="A294" s="116"/>
      <c r="B294" s="116"/>
      <c r="C294" s="116"/>
      <c r="D294" s="116"/>
      <c r="E294" s="116"/>
      <c r="F294" s="116"/>
      <c r="G294" s="116"/>
      <c r="H294" s="116"/>
      <c r="I294" s="116"/>
      <c r="J294" s="116"/>
      <c r="K294" s="116"/>
      <c r="L294" s="116"/>
      <c r="M294" s="116"/>
      <c r="N294" s="116"/>
      <c r="O294" s="116"/>
      <c r="P294" s="116"/>
      <c r="Q294" s="116"/>
      <c r="R294" s="116"/>
      <c r="S294" s="116"/>
      <c r="T294" s="116"/>
      <c r="U294" s="116"/>
      <c r="V294" s="116"/>
    </row>
    <row r="295" spans="1:22" ht="14.25" customHeight="1">
      <c r="A295" s="116"/>
      <c r="B295" s="116"/>
      <c r="C295" s="116"/>
      <c r="D295" s="116"/>
      <c r="E295" s="116"/>
      <c r="F295" s="116"/>
      <c r="G295" s="116"/>
      <c r="H295" s="116"/>
      <c r="I295" s="116"/>
      <c r="J295" s="116"/>
      <c r="K295" s="116"/>
      <c r="L295" s="116"/>
      <c r="M295" s="116"/>
      <c r="N295" s="116"/>
      <c r="O295" s="116"/>
      <c r="P295" s="116"/>
      <c r="Q295" s="116"/>
      <c r="R295" s="116"/>
      <c r="S295" s="116"/>
      <c r="T295" s="116"/>
      <c r="U295" s="116"/>
      <c r="V295" s="116"/>
    </row>
    <row r="296" spans="1:22" ht="14.25" customHeight="1">
      <c r="A296" s="116"/>
      <c r="B296" s="116"/>
      <c r="C296" s="116"/>
      <c r="D296" s="116"/>
      <c r="E296" s="116"/>
      <c r="F296" s="116"/>
      <c r="G296" s="116"/>
      <c r="H296" s="116"/>
      <c r="I296" s="116"/>
      <c r="J296" s="116"/>
      <c r="K296" s="116"/>
      <c r="L296" s="116"/>
      <c r="M296" s="116"/>
      <c r="N296" s="116"/>
      <c r="O296" s="116"/>
      <c r="P296" s="116"/>
      <c r="Q296" s="116"/>
      <c r="R296" s="116"/>
      <c r="S296" s="116"/>
      <c r="T296" s="116"/>
      <c r="U296" s="116"/>
      <c r="V296" s="116"/>
    </row>
    <row r="297" spans="1:22" ht="14.25" customHeight="1">
      <c r="A297" s="116"/>
      <c r="B297" s="116"/>
      <c r="C297" s="116"/>
      <c r="D297" s="116"/>
      <c r="E297" s="116"/>
      <c r="F297" s="116"/>
      <c r="G297" s="116"/>
      <c r="H297" s="116"/>
      <c r="I297" s="116"/>
      <c r="J297" s="116"/>
      <c r="K297" s="116"/>
      <c r="L297" s="116"/>
      <c r="M297" s="116"/>
      <c r="N297" s="116"/>
      <c r="O297" s="116"/>
      <c r="P297" s="116"/>
      <c r="Q297" s="116"/>
      <c r="R297" s="116"/>
      <c r="S297" s="116"/>
      <c r="T297" s="116"/>
      <c r="U297" s="116"/>
      <c r="V297" s="116"/>
    </row>
    <row r="298" spans="1:22" ht="14.25" customHeight="1">
      <c r="A298" s="116"/>
      <c r="B298" s="116"/>
      <c r="C298" s="116"/>
      <c r="D298" s="116"/>
      <c r="E298" s="116"/>
      <c r="F298" s="116"/>
      <c r="G298" s="116"/>
      <c r="H298" s="116"/>
      <c r="I298" s="116"/>
      <c r="J298" s="116"/>
      <c r="K298" s="116"/>
      <c r="L298" s="116"/>
      <c r="M298" s="116"/>
      <c r="N298" s="116"/>
      <c r="O298" s="116"/>
      <c r="P298" s="116"/>
      <c r="Q298" s="116"/>
      <c r="R298" s="116"/>
      <c r="S298" s="116"/>
      <c r="T298" s="116"/>
      <c r="U298" s="116"/>
      <c r="V298" s="116"/>
    </row>
    <row r="299" spans="1:22" ht="14.25" customHeight="1">
      <c r="A299" s="116"/>
      <c r="B299" s="116"/>
      <c r="C299" s="116"/>
      <c r="D299" s="116"/>
      <c r="E299" s="116"/>
      <c r="F299" s="116"/>
      <c r="G299" s="116"/>
      <c r="H299" s="116"/>
      <c r="I299" s="116"/>
      <c r="J299" s="116"/>
      <c r="K299" s="116"/>
      <c r="L299" s="116"/>
      <c r="M299" s="116"/>
      <c r="N299" s="116"/>
      <c r="O299" s="116"/>
      <c r="P299" s="116"/>
      <c r="Q299" s="116"/>
      <c r="R299" s="116"/>
      <c r="S299" s="116"/>
      <c r="T299" s="116"/>
      <c r="U299" s="116"/>
      <c r="V299" s="116"/>
    </row>
    <row r="300" spans="1:22" ht="14.25" customHeight="1">
      <c r="A300" s="116"/>
      <c r="B300" s="116"/>
      <c r="C300" s="116"/>
      <c r="D300" s="116"/>
      <c r="E300" s="116"/>
      <c r="F300" s="116"/>
      <c r="G300" s="116"/>
      <c r="H300" s="116"/>
      <c r="I300" s="116"/>
      <c r="J300" s="116"/>
      <c r="K300" s="116"/>
      <c r="L300" s="116"/>
      <c r="M300" s="116"/>
      <c r="N300" s="116"/>
      <c r="O300" s="116"/>
      <c r="P300" s="116"/>
      <c r="Q300" s="116"/>
      <c r="R300" s="116"/>
      <c r="S300" s="116"/>
      <c r="T300" s="116"/>
      <c r="U300" s="116"/>
      <c r="V300" s="116"/>
    </row>
    <row r="301" spans="1:22" ht="14.25" customHeight="1">
      <c r="A301" s="116"/>
      <c r="B301" s="116"/>
      <c r="C301" s="116"/>
      <c r="D301" s="116"/>
      <c r="E301" s="116"/>
      <c r="F301" s="116"/>
      <c r="G301" s="116"/>
      <c r="H301" s="116"/>
      <c r="I301" s="116"/>
      <c r="J301" s="116"/>
      <c r="K301" s="116"/>
      <c r="L301" s="116"/>
      <c r="M301" s="116"/>
      <c r="N301" s="116"/>
      <c r="O301" s="116"/>
      <c r="P301" s="116"/>
      <c r="Q301" s="116"/>
      <c r="R301" s="116"/>
      <c r="S301" s="116"/>
      <c r="T301" s="116"/>
      <c r="U301" s="116"/>
      <c r="V301" s="116"/>
    </row>
    <row r="302" spans="1:22" ht="14.25" customHeight="1">
      <c r="A302" s="116"/>
      <c r="B302" s="116"/>
      <c r="C302" s="116"/>
      <c r="D302" s="116"/>
      <c r="E302" s="116"/>
      <c r="F302" s="116"/>
      <c r="G302" s="116"/>
      <c r="H302" s="116"/>
      <c r="I302" s="116"/>
      <c r="J302" s="116"/>
      <c r="K302" s="116"/>
      <c r="L302" s="116"/>
      <c r="M302" s="116"/>
      <c r="N302" s="116"/>
      <c r="O302" s="116"/>
      <c r="P302" s="116"/>
      <c r="Q302" s="116"/>
      <c r="R302" s="116"/>
      <c r="S302" s="116"/>
      <c r="T302" s="116"/>
      <c r="U302" s="116"/>
      <c r="V302" s="116"/>
    </row>
    <row r="303" spans="1:22" ht="14.25" customHeight="1">
      <c r="A303" s="116"/>
      <c r="B303" s="116"/>
      <c r="C303" s="116"/>
      <c r="D303" s="116"/>
      <c r="E303" s="116"/>
      <c r="F303" s="116"/>
      <c r="G303" s="116"/>
      <c r="H303" s="116"/>
      <c r="I303" s="116"/>
      <c r="J303" s="116"/>
      <c r="K303" s="116"/>
      <c r="L303" s="116"/>
      <c r="M303" s="116"/>
      <c r="N303" s="116"/>
      <c r="O303" s="116"/>
      <c r="P303" s="116"/>
      <c r="Q303" s="116"/>
      <c r="R303" s="116"/>
      <c r="S303" s="116"/>
      <c r="T303" s="116"/>
      <c r="U303" s="116"/>
      <c r="V303" s="116"/>
    </row>
    <row r="304" spans="1:22" ht="14.25" customHeight="1">
      <c r="A304" s="116"/>
      <c r="B304" s="116"/>
      <c r="C304" s="116"/>
      <c r="D304" s="116"/>
      <c r="E304" s="116"/>
      <c r="F304" s="116"/>
      <c r="G304" s="116"/>
      <c r="H304" s="116"/>
      <c r="I304" s="116"/>
      <c r="J304" s="116"/>
      <c r="K304" s="116"/>
      <c r="L304" s="116"/>
      <c r="M304" s="116"/>
      <c r="N304" s="116"/>
      <c r="O304" s="116"/>
      <c r="P304" s="116"/>
      <c r="Q304" s="116"/>
      <c r="R304" s="116"/>
      <c r="S304" s="116"/>
      <c r="T304" s="116"/>
      <c r="U304" s="116"/>
      <c r="V304" s="116"/>
    </row>
    <row r="305" spans="1:22" ht="14.25" customHeight="1">
      <c r="A305" s="116"/>
      <c r="B305" s="116"/>
      <c r="C305" s="116"/>
      <c r="D305" s="116"/>
      <c r="E305" s="116"/>
      <c r="F305" s="116"/>
      <c r="G305" s="116"/>
      <c r="H305" s="116"/>
      <c r="I305" s="116"/>
      <c r="J305" s="116"/>
      <c r="K305" s="116"/>
      <c r="L305" s="116"/>
      <c r="M305" s="116"/>
      <c r="N305" s="116"/>
      <c r="O305" s="116"/>
      <c r="P305" s="116"/>
      <c r="Q305" s="116"/>
      <c r="R305" s="116"/>
      <c r="S305" s="116"/>
      <c r="T305" s="116"/>
      <c r="U305" s="116"/>
      <c r="V305" s="116"/>
    </row>
    <row r="306" spans="1:22" ht="14.25" customHeight="1">
      <c r="A306" s="116"/>
      <c r="B306" s="116"/>
      <c r="C306" s="116"/>
      <c r="D306" s="116"/>
      <c r="E306" s="116"/>
      <c r="F306" s="116"/>
      <c r="G306" s="116"/>
      <c r="H306" s="116"/>
      <c r="I306" s="116"/>
      <c r="J306" s="116"/>
      <c r="K306" s="116"/>
      <c r="L306" s="116"/>
      <c r="M306" s="116"/>
      <c r="N306" s="116"/>
      <c r="O306" s="116"/>
      <c r="P306" s="116"/>
      <c r="Q306" s="116"/>
      <c r="R306" s="116"/>
      <c r="S306" s="116"/>
      <c r="T306" s="116"/>
      <c r="U306" s="116"/>
      <c r="V306" s="116"/>
    </row>
    <row r="307" spans="1:22" ht="14.25" customHeight="1">
      <c r="A307" s="116"/>
      <c r="B307" s="116"/>
      <c r="C307" s="116"/>
      <c r="D307" s="116"/>
      <c r="E307" s="116"/>
      <c r="F307" s="116"/>
      <c r="G307" s="116"/>
      <c r="H307" s="116"/>
      <c r="I307" s="116"/>
      <c r="J307" s="116"/>
      <c r="K307" s="116"/>
      <c r="L307" s="116"/>
      <c r="M307" s="116"/>
      <c r="N307" s="116"/>
      <c r="O307" s="116"/>
      <c r="P307" s="116"/>
      <c r="Q307" s="116"/>
      <c r="R307" s="116"/>
      <c r="S307" s="116"/>
      <c r="T307" s="116"/>
      <c r="U307" s="116"/>
      <c r="V307" s="116"/>
    </row>
    <row r="308" spans="1:22" ht="14.25" customHeight="1">
      <c r="A308" s="116"/>
      <c r="B308" s="116"/>
      <c r="C308" s="116"/>
      <c r="D308" s="116"/>
      <c r="E308" s="116"/>
      <c r="F308" s="116"/>
      <c r="G308" s="116"/>
      <c r="H308" s="116"/>
      <c r="I308" s="116"/>
      <c r="J308" s="116"/>
      <c r="K308" s="116"/>
      <c r="L308" s="116"/>
      <c r="M308" s="116"/>
      <c r="N308" s="116"/>
      <c r="O308" s="116"/>
      <c r="P308" s="116"/>
      <c r="Q308" s="116"/>
      <c r="R308" s="116"/>
      <c r="S308" s="116"/>
      <c r="T308" s="116"/>
      <c r="U308" s="116"/>
      <c r="V308" s="116"/>
    </row>
    <row r="309" spans="1:22" ht="14.25" customHeight="1">
      <c r="A309" s="116"/>
      <c r="B309" s="116"/>
      <c r="C309" s="116"/>
      <c r="D309" s="116"/>
      <c r="E309" s="116"/>
      <c r="F309" s="116"/>
      <c r="G309" s="116"/>
      <c r="H309" s="116"/>
      <c r="I309" s="116"/>
      <c r="J309" s="116"/>
      <c r="K309" s="116"/>
      <c r="L309" s="116"/>
      <c r="M309" s="116"/>
      <c r="N309" s="116"/>
      <c r="O309" s="116"/>
      <c r="P309" s="116"/>
      <c r="Q309" s="116"/>
      <c r="R309" s="116"/>
      <c r="S309" s="116"/>
      <c r="T309" s="116"/>
      <c r="U309" s="116"/>
      <c r="V309" s="116"/>
    </row>
    <row r="310" spans="1:22" ht="14.25" customHeight="1">
      <c r="A310" s="116"/>
      <c r="B310" s="116"/>
      <c r="C310" s="116"/>
      <c r="D310" s="116"/>
      <c r="E310" s="116"/>
      <c r="F310" s="116"/>
      <c r="G310" s="116"/>
      <c r="H310" s="116"/>
      <c r="I310" s="116"/>
      <c r="J310" s="116"/>
      <c r="K310" s="116"/>
      <c r="L310" s="116"/>
      <c r="M310" s="116"/>
      <c r="N310" s="116"/>
      <c r="O310" s="116"/>
      <c r="P310" s="116"/>
      <c r="Q310" s="116"/>
      <c r="R310" s="116"/>
      <c r="S310" s="116"/>
      <c r="T310" s="116"/>
      <c r="U310" s="116"/>
      <c r="V310" s="116"/>
    </row>
    <row r="311" spans="1:22" ht="14.25" customHeight="1">
      <c r="A311" s="116"/>
      <c r="B311" s="116"/>
      <c r="C311" s="116"/>
      <c r="D311" s="116"/>
      <c r="E311" s="116"/>
      <c r="F311" s="116"/>
      <c r="G311" s="116"/>
      <c r="H311" s="116"/>
      <c r="I311" s="116"/>
      <c r="J311" s="116"/>
      <c r="K311" s="116"/>
      <c r="L311" s="116"/>
      <c r="M311" s="116"/>
      <c r="N311" s="116"/>
      <c r="O311" s="116"/>
      <c r="P311" s="116"/>
      <c r="Q311" s="116"/>
      <c r="R311" s="116"/>
      <c r="S311" s="116"/>
      <c r="T311" s="116"/>
      <c r="U311" s="116"/>
      <c r="V311" s="116"/>
    </row>
    <row r="312" spans="1:22" ht="14.25" customHeight="1">
      <c r="A312" s="116"/>
      <c r="B312" s="116"/>
      <c r="C312" s="116"/>
      <c r="D312" s="116"/>
      <c r="E312" s="116"/>
      <c r="F312" s="116"/>
      <c r="G312" s="116"/>
      <c r="H312" s="116"/>
      <c r="I312" s="116"/>
      <c r="J312" s="116"/>
      <c r="K312" s="116"/>
      <c r="L312" s="116"/>
      <c r="M312" s="116"/>
      <c r="N312" s="116"/>
      <c r="O312" s="116"/>
      <c r="P312" s="116"/>
      <c r="Q312" s="116"/>
      <c r="R312" s="116"/>
      <c r="S312" s="116"/>
      <c r="T312" s="116"/>
      <c r="U312" s="116"/>
      <c r="V312" s="116"/>
    </row>
    <row r="313" spans="1:22" ht="14.25" customHeight="1">
      <c r="A313" s="116"/>
      <c r="B313" s="116"/>
      <c r="C313" s="116"/>
      <c r="D313" s="116"/>
      <c r="E313" s="116"/>
      <c r="F313" s="116"/>
      <c r="G313" s="116"/>
      <c r="H313" s="116"/>
      <c r="I313" s="116"/>
      <c r="J313" s="116"/>
      <c r="K313" s="116"/>
      <c r="L313" s="116"/>
      <c r="M313" s="116"/>
      <c r="N313" s="116"/>
      <c r="O313" s="116"/>
      <c r="P313" s="116"/>
      <c r="Q313" s="116"/>
      <c r="R313" s="116"/>
      <c r="S313" s="116"/>
      <c r="T313" s="116"/>
      <c r="U313" s="116"/>
      <c r="V313" s="116"/>
    </row>
    <row r="314" spans="1:22" ht="14.25" customHeight="1">
      <c r="A314" s="116"/>
      <c r="B314" s="116"/>
      <c r="C314" s="116"/>
      <c r="D314" s="116"/>
      <c r="E314" s="116"/>
      <c r="F314" s="116"/>
      <c r="G314" s="116"/>
      <c r="H314" s="116"/>
      <c r="I314" s="116"/>
      <c r="J314" s="116"/>
      <c r="K314" s="116"/>
      <c r="L314" s="116"/>
      <c r="M314" s="116"/>
      <c r="N314" s="116"/>
      <c r="O314" s="116"/>
      <c r="P314" s="116"/>
      <c r="Q314" s="116"/>
      <c r="R314" s="116"/>
      <c r="S314" s="116"/>
      <c r="T314" s="116"/>
      <c r="U314" s="116"/>
      <c r="V314" s="116"/>
    </row>
    <row r="315" spans="1:22" ht="14.25" customHeight="1">
      <c r="A315" s="116"/>
      <c r="B315" s="116"/>
      <c r="C315" s="116"/>
      <c r="D315" s="116"/>
      <c r="E315" s="116"/>
      <c r="F315" s="116"/>
      <c r="G315" s="116"/>
      <c r="H315" s="116"/>
      <c r="I315" s="116"/>
      <c r="J315" s="116"/>
      <c r="K315" s="116"/>
      <c r="L315" s="116"/>
      <c r="M315" s="116"/>
      <c r="N315" s="116"/>
      <c r="O315" s="116"/>
      <c r="P315" s="116"/>
      <c r="Q315" s="116"/>
      <c r="R315" s="116"/>
      <c r="S315" s="116"/>
      <c r="T315" s="116"/>
      <c r="U315" s="116"/>
      <c r="V315" s="116"/>
    </row>
    <row r="316" spans="1:22" ht="14.25" customHeight="1">
      <c r="A316" s="116"/>
      <c r="B316" s="116"/>
      <c r="C316" s="116"/>
      <c r="D316" s="116"/>
      <c r="E316" s="116"/>
      <c r="F316" s="116"/>
      <c r="G316" s="116"/>
      <c r="H316" s="116"/>
      <c r="I316" s="116"/>
      <c r="J316" s="116"/>
      <c r="K316" s="116"/>
      <c r="L316" s="116"/>
      <c r="M316" s="116"/>
      <c r="N316" s="116"/>
      <c r="O316" s="116"/>
      <c r="P316" s="116"/>
      <c r="Q316" s="116"/>
      <c r="R316" s="116"/>
      <c r="S316" s="116"/>
      <c r="T316" s="116"/>
      <c r="U316" s="116"/>
      <c r="V316" s="116"/>
    </row>
    <row r="317" spans="1:22" ht="14.25" customHeight="1">
      <c r="A317" s="116"/>
      <c r="B317" s="116"/>
      <c r="C317" s="116"/>
      <c r="D317" s="116"/>
      <c r="E317" s="116"/>
      <c r="F317" s="116"/>
      <c r="G317" s="116"/>
      <c r="H317" s="116"/>
      <c r="I317" s="116"/>
      <c r="J317" s="116"/>
      <c r="K317" s="116"/>
      <c r="L317" s="116"/>
      <c r="M317" s="116"/>
      <c r="N317" s="116"/>
      <c r="O317" s="116"/>
      <c r="P317" s="116"/>
      <c r="Q317" s="116"/>
      <c r="R317" s="116"/>
      <c r="S317" s="116"/>
      <c r="T317" s="116"/>
      <c r="U317" s="116"/>
      <c r="V317" s="116"/>
    </row>
    <row r="318" spans="1:22" ht="14.25" customHeight="1">
      <c r="A318" s="116"/>
      <c r="B318" s="116"/>
      <c r="C318" s="116"/>
      <c r="D318" s="116"/>
      <c r="E318" s="116"/>
      <c r="F318" s="116"/>
      <c r="G318" s="116"/>
      <c r="H318" s="116"/>
      <c r="I318" s="116"/>
      <c r="J318" s="116"/>
      <c r="K318" s="116"/>
      <c r="L318" s="116"/>
      <c r="M318" s="116"/>
      <c r="N318" s="116"/>
      <c r="O318" s="116"/>
      <c r="P318" s="116"/>
      <c r="Q318" s="116"/>
      <c r="R318" s="116"/>
      <c r="S318" s="116"/>
      <c r="T318" s="116"/>
      <c r="U318" s="116"/>
      <c r="V318" s="116"/>
    </row>
    <row r="319" spans="1:22" ht="14.25" customHeight="1">
      <c r="A319" s="116"/>
      <c r="B319" s="116"/>
      <c r="C319" s="116"/>
      <c r="D319" s="116"/>
      <c r="E319" s="116"/>
      <c r="F319" s="116"/>
      <c r="G319" s="116"/>
      <c r="H319" s="116"/>
      <c r="I319" s="116"/>
      <c r="J319" s="116"/>
      <c r="K319" s="116"/>
      <c r="L319" s="116"/>
      <c r="M319" s="116"/>
      <c r="N319" s="116"/>
      <c r="O319" s="116"/>
      <c r="P319" s="116"/>
      <c r="Q319" s="116"/>
      <c r="R319" s="116"/>
      <c r="S319" s="116"/>
      <c r="T319" s="116"/>
      <c r="U319" s="116"/>
      <c r="V319" s="116"/>
    </row>
    <row r="320" spans="1:22" ht="14.25" customHeight="1">
      <c r="A320" s="116"/>
      <c r="B320" s="116"/>
      <c r="C320" s="116"/>
      <c r="D320" s="116"/>
      <c r="E320" s="116"/>
      <c r="F320" s="116"/>
      <c r="G320" s="116"/>
      <c r="H320" s="116"/>
      <c r="I320" s="116"/>
      <c r="J320" s="116"/>
      <c r="K320" s="116"/>
      <c r="L320" s="116"/>
      <c r="M320" s="116"/>
      <c r="N320" s="116"/>
      <c r="O320" s="116"/>
      <c r="P320" s="116"/>
      <c r="Q320" s="116"/>
      <c r="R320" s="116"/>
      <c r="S320" s="116"/>
      <c r="T320" s="116"/>
      <c r="U320" s="116"/>
      <c r="V320" s="116"/>
    </row>
    <row r="321" spans="1:22" ht="14.25" customHeight="1">
      <c r="A321" s="116"/>
      <c r="B321" s="116"/>
      <c r="C321" s="116"/>
      <c r="D321" s="116"/>
      <c r="E321" s="116"/>
      <c r="F321" s="116"/>
      <c r="G321" s="116"/>
      <c r="H321" s="116"/>
      <c r="I321" s="116"/>
      <c r="J321" s="116"/>
      <c r="K321" s="116"/>
      <c r="L321" s="116"/>
      <c r="M321" s="116"/>
      <c r="N321" s="116"/>
      <c r="O321" s="116"/>
      <c r="P321" s="116"/>
      <c r="Q321" s="116"/>
      <c r="R321" s="116"/>
      <c r="S321" s="116"/>
      <c r="T321" s="116"/>
      <c r="U321" s="116"/>
      <c r="V321" s="116"/>
    </row>
    <row r="322" spans="1:22" ht="14.25" customHeight="1">
      <c r="A322" s="116"/>
      <c r="B322" s="116"/>
      <c r="C322" s="116"/>
      <c r="D322" s="116"/>
      <c r="E322" s="116"/>
      <c r="F322" s="116"/>
      <c r="G322" s="116"/>
      <c r="H322" s="116"/>
      <c r="I322" s="116"/>
      <c r="J322" s="116"/>
      <c r="K322" s="116"/>
      <c r="L322" s="116"/>
      <c r="M322" s="116"/>
      <c r="N322" s="116"/>
      <c r="O322" s="116"/>
      <c r="P322" s="116"/>
      <c r="Q322" s="116"/>
      <c r="R322" s="116"/>
      <c r="S322" s="116"/>
      <c r="T322" s="116"/>
      <c r="U322" s="116"/>
      <c r="V322" s="116"/>
    </row>
    <row r="323" spans="1:22" ht="14.25" customHeight="1">
      <c r="A323" s="116"/>
      <c r="B323" s="116"/>
      <c r="C323" s="116"/>
      <c r="D323" s="116"/>
      <c r="E323" s="116"/>
      <c r="F323" s="116"/>
      <c r="G323" s="116"/>
      <c r="H323" s="116"/>
      <c r="I323" s="116"/>
      <c r="J323" s="116"/>
      <c r="K323" s="116"/>
      <c r="L323" s="116"/>
      <c r="M323" s="116"/>
      <c r="N323" s="116"/>
      <c r="O323" s="116"/>
      <c r="P323" s="116"/>
      <c r="Q323" s="116"/>
      <c r="R323" s="116"/>
      <c r="S323" s="116"/>
      <c r="T323" s="116"/>
      <c r="U323" s="116"/>
      <c r="V323" s="116"/>
    </row>
    <row r="324" spans="1:22" ht="14.25" customHeight="1">
      <c r="A324" s="116"/>
      <c r="B324" s="116"/>
      <c r="C324" s="116"/>
      <c r="D324" s="116"/>
      <c r="E324" s="116"/>
      <c r="F324" s="116"/>
      <c r="G324" s="116"/>
      <c r="H324" s="116"/>
      <c r="I324" s="116"/>
      <c r="J324" s="116"/>
      <c r="K324" s="116"/>
      <c r="L324" s="116"/>
      <c r="M324" s="116"/>
      <c r="N324" s="116"/>
      <c r="O324" s="116"/>
      <c r="P324" s="116"/>
      <c r="Q324" s="116"/>
      <c r="R324" s="116"/>
      <c r="S324" s="116"/>
      <c r="T324" s="116"/>
      <c r="U324" s="116"/>
      <c r="V324" s="116"/>
    </row>
    <row r="325" spans="1:22" ht="14.25" customHeight="1">
      <c r="A325" s="116"/>
      <c r="B325" s="116"/>
      <c r="C325" s="116"/>
      <c r="D325" s="116"/>
      <c r="E325" s="116"/>
      <c r="F325" s="116"/>
      <c r="G325" s="116"/>
      <c r="H325" s="116"/>
      <c r="I325" s="116"/>
      <c r="J325" s="116"/>
      <c r="K325" s="116"/>
      <c r="L325" s="116"/>
      <c r="M325" s="116"/>
      <c r="N325" s="116"/>
      <c r="O325" s="116"/>
      <c r="P325" s="116"/>
      <c r="Q325" s="116"/>
      <c r="R325" s="116"/>
      <c r="S325" s="116"/>
      <c r="T325" s="116"/>
      <c r="U325" s="116"/>
      <c r="V325" s="116"/>
    </row>
    <row r="326" spans="1:22" ht="14.25" customHeight="1">
      <c r="A326" s="116"/>
      <c r="B326" s="116"/>
      <c r="C326" s="116"/>
      <c r="D326" s="116"/>
      <c r="E326" s="116"/>
      <c r="F326" s="116"/>
      <c r="G326" s="116"/>
      <c r="H326" s="116"/>
      <c r="I326" s="116"/>
      <c r="J326" s="116"/>
      <c r="K326" s="116"/>
      <c r="L326" s="116"/>
      <c r="M326" s="116"/>
      <c r="N326" s="116"/>
      <c r="O326" s="116"/>
      <c r="P326" s="116"/>
      <c r="Q326" s="116"/>
      <c r="R326" s="116"/>
      <c r="S326" s="116"/>
      <c r="T326" s="116"/>
      <c r="U326" s="116"/>
      <c r="V326" s="116"/>
    </row>
    <row r="327" spans="1:22" ht="14.25" customHeight="1">
      <c r="A327" s="116"/>
      <c r="B327" s="116"/>
      <c r="C327" s="116"/>
      <c r="D327" s="116"/>
      <c r="E327" s="116"/>
      <c r="F327" s="116"/>
      <c r="G327" s="116"/>
      <c r="H327" s="116"/>
      <c r="I327" s="116"/>
      <c r="J327" s="116"/>
      <c r="K327" s="116"/>
      <c r="L327" s="116"/>
      <c r="M327" s="116"/>
      <c r="N327" s="116"/>
      <c r="O327" s="116"/>
      <c r="P327" s="116"/>
      <c r="Q327" s="116"/>
      <c r="R327" s="116"/>
      <c r="S327" s="116"/>
      <c r="T327" s="116"/>
      <c r="U327" s="116"/>
      <c r="V327" s="116"/>
    </row>
    <row r="328" spans="1:22" ht="14.25" customHeight="1">
      <c r="A328" s="116"/>
      <c r="B328" s="116"/>
      <c r="C328" s="116"/>
      <c r="D328" s="116"/>
      <c r="E328" s="116"/>
      <c r="F328" s="116"/>
      <c r="G328" s="116"/>
      <c r="H328" s="116"/>
      <c r="I328" s="116"/>
      <c r="J328" s="116"/>
      <c r="K328" s="116"/>
      <c r="L328" s="116"/>
      <c r="M328" s="116"/>
      <c r="N328" s="116"/>
      <c r="O328" s="116"/>
      <c r="P328" s="116"/>
      <c r="Q328" s="116"/>
      <c r="R328" s="116"/>
      <c r="S328" s="116"/>
      <c r="T328" s="116"/>
      <c r="U328" s="116"/>
      <c r="V328" s="116"/>
    </row>
    <row r="329" spans="1:22" ht="14.25" customHeight="1">
      <c r="A329" s="116"/>
      <c r="B329" s="116"/>
      <c r="C329" s="116"/>
      <c r="D329" s="116"/>
      <c r="E329" s="116"/>
      <c r="F329" s="116"/>
      <c r="G329" s="116"/>
      <c r="H329" s="116"/>
      <c r="I329" s="116"/>
      <c r="J329" s="116"/>
      <c r="K329" s="116"/>
      <c r="L329" s="116"/>
      <c r="M329" s="116"/>
      <c r="N329" s="116"/>
      <c r="O329" s="116"/>
      <c r="P329" s="116"/>
      <c r="Q329" s="116"/>
      <c r="R329" s="116"/>
      <c r="S329" s="116"/>
      <c r="T329" s="116"/>
      <c r="U329" s="116"/>
      <c r="V329" s="116"/>
    </row>
    <row r="330" spans="1:22" ht="14.25" customHeight="1">
      <c r="A330" s="116"/>
      <c r="B330" s="116"/>
      <c r="C330" s="116"/>
      <c r="D330" s="116"/>
      <c r="E330" s="116"/>
      <c r="F330" s="116"/>
      <c r="G330" s="116"/>
      <c r="H330" s="116"/>
      <c r="I330" s="116"/>
      <c r="J330" s="116"/>
      <c r="K330" s="116"/>
      <c r="L330" s="116"/>
      <c r="M330" s="116"/>
      <c r="N330" s="116"/>
      <c r="O330" s="116"/>
      <c r="P330" s="116"/>
      <c r="Q330" s="116"/>
      <c r="R330" s="116"/>
      <c r="S330" s="116"/>
      <c r="T330" s="116"/>
      <c r="U330" s="116"/>
      <c r="V330" s="116"/>
    </row>
    <row r="331" spans="1:22" ht="14.25" customHeight="1">
      <c r="A331" s="116"/>
      <c r="B331" s="116"/>
      <c r="C331" s="116"/>
      <c r="D331" s="116"/>
      <c r="E331" s="116"/>
      <c r="F331" s="116"/>
      <c r="G331" s="116"/>
      <c r="H331" s="116"/>
      <c r="I331" s="116"/>
      <c r="J331" s="116"/>
      <c r="K331" s="116"/>
      <c r="L331" s="116"/>
      <c r="M331" s="116"/>
      <c r="N331" s="116"/>
      <c r="O331" s="116"/>
      <c r="P331" s="116"/>
      <c r="Q331" s="116"/>
      <c r="R331" s="116"/>
      <c r="S331" s="116"/>
      <c r="T331" s="116"/>
      <c r="U331" s="116"/>
      <c r="V331" s="116"/>
    </row>
    <row r="332" spans="1:22" ht="14.25" customHeight="1">
      <c r="A332" s="116"/>
      <c r="B332" s="116"/>
      <c r="C332" s="116"/>
      <c r="D332" s="116"/>
      <c r="E332" s="116"/>
      <c r="F332" s="116"/>
      <c r="G332" s="116"/>
      <c r="H332" s="116"/>
      <c r="I332" s="116"/>
      <c r="J332" s="116"/>
      <c r="K332" s="116"/>
      <c r="L332" s="116"/>
      <c r="M332" s="116"/>
      <c r="N332" s="116"/>
      <c r="O332" s="116"/>
      <c r="P332" s="116"/>
      <c r="Q332" s="116"/>
      <c r="R332" s="116"/>
      <c r="S332" s="116"/>
      <c r="T332" s="116"/>
      <c r="U332" s="116"/>
      <c r="V332" s="116"/>
    </row>
    <row r="333" spans="1:22" ht="14.25" customHeight="1">
      <c r="A333" s="116"/>
      <c r="B333" s="116"/>
      <c r="C333" s="116"/>
      <c r="D333" s="116"/>
      <c r="E333" s="116"/>
      <c r="F333" s="116"/>
      <c r="G333" s="116"/>
      <c r="H333" s="116"/>
      <c r="I333" s="116"/>
      <c r="J333" s="116"/>
      <c r="K333" s="116"/>
      <c r="L333" s="116"/>
      <c r="M333" s="116"/>
      <c r="N333" s="116"/>
      <c r="O333" s="116"/>
      <c r="P333" s="116"/>
      <c r="Q333" s="116"/>
      <c r="R333" s="116"/>
      <c r="S333" s="116"/>
      <c r="T333" s="116"/>
      <c r="U333" s="116"/>
      <c r="V333" s="116"/>
    </row>
    <row r="334" spans="1:22" ht="14.25" customHeight="1">
      <c r="A334" s="116"/>
      <c r="B334" s="116"/>
      <c r="C334" s="116"/>
      <c r="D334" s="116"/>
      <c r="E334" s="116"/>
      <c r="F334" s="116"/>
      <c r="G334" s="116"/>
      <c r="H334" s="116"/>
      <c r="I334" s="116"/>
      <c r="J334" s="116"/>
      <c r="K334" s="116"/>
      <c r="L334" s="116"/>
      <c r="M334" s="116"/>
      <c r="N334" s="116"/>
      <c r="O334" s="116"/>
      <c r="P334" s="116"/>
      <c r="Q334" s="116"/>
      <c r="R334" s="116"/>
      <c r="S334" s="116"/>
      <c r="T334" s="116"/>
      <c r="U334" s="116"/>
      <c r="V334" s="116"/>
    </row>
    <row r="335" spans="1:22" ht="14.25" customHeight="1">
      <c r="A335" s="116"/>
      <c r="B335" s="116"/>
      <c r="C335" s="116"/>
      <c r="D335" s="116"/>
      <c r="E335" s="116"/>
      <c r="F335" s="116"/>
      <c r="G335" s="116"/>
      <c r="H335" s="116"/>
      <c r="I335" s="116"/>
      <c r="J335" s="116"/>
      <c r="K335" s="116"/>
      <c r="L335" s="116"/>
      <c r="M335" s="116"/>
      <c r="N335" s="116"/>
      <c r="O335" s="116"/>
      <c r="P335" s="116"/>
      <c r="Q335" s="116"/>
      <c r="R335" s="116"/>
      <c r="S335" s="116"/>
      <c r="T335" s="116"/>
      <c r="U335" s="116"/>
      <c r="V335" s="116"/>
    </row>
    <row r="336" spans="1:22" ht="14.25" customHeight="1">
      <c r="A336" s="116"/>
      <c r="B336" s="116"/>
      <c r="C336" s="116"/>
      <c r="D336" s="116"/>
      <c r="E336" s="116"/>
      <c r="F336" s="116"/>
      <c r="G336" s="116"/>
      <c r="H336" s="116"/>
      <c r="I336" s="116"/>
      <c r="J336" s="116"/>
      <c r="K336" s="116"/>
      <c r="L336" s="116"/>
      <c r="M336" s="116"/>
      <c r="N336" s="116"/>
      <c r="O336" s="116"/>
      <c r="P336" s="116"/>
      <c r="Q336" s="116"/>
      <c r="R336" s="116"/>
      <c r="S336" s="116"/>
      <c r="T336" s="116"/>
      <c r="U336" s="116"/>
      <c r="V336" s="116"/>
    </row>
    <row r="337" spans="1:22" ht="14.25" customHeight="1">
      <c r="A337" s="116"/>
      <c r="B337" s="116"/>
      <c r="C337" s="116"/>
      <c r="D337" s="116"/>
      <c r="E337" s="116"/>
      <c r="F337" s="116"/>
      <c r="G337" s="116"/>
      <c r="H337" s="116"/>
      <c r="I337" s="116"/>
      <c r="J337" s="116"/>
      <c r="K337" s="116"/>
      <c r="L337" s="116"/>
      <c r="M337" s="116"/>
      <c r="N337" s="116"/>
      <c r="O337" s="116"/>
      <c r="P337" s="116"/>
      <c r="Q337" s="116"/>
      <c r="R337" s="116"/>
      <c r="S337" s="116"/>
      <c r="T337" s="116"/>
      <c r="U337" s="116"/>
      <c r="V337" s="116"/>
    </row>
    <row r="338" spans="1:22" ht="14.25" customHeight="1">
      <c r="A338" s="116"/>
      <c r="B338" s="116"/>
      <c r="C338" s="116"/>
      <c r="D338" s="116"/>
      <c r="E338" s="116"/>
      <c r="F338" s="116"/>
      <c r="G338" s="116"/>
      <c r="H338" s="116"/>
      <c r="I338" s="116"/>
      <c r="J338" s="116"/>
      <c r="K338" s="116"/>
      <c r="L338" s="116"/>
      <c r="M338" s="116"/>
      <c r="N338" s="116"/>
      <c r="O338" s="116"/>
      <c r="P338" s="116"/>
      <c r="Q338" s="116"/>
      <c r="R338" s="116"/>
      <c r="S338" s="116"/>
      <c r="T338" s="116"/>
      <c r="U338" s="116"/>
      <c r="V338" s="116"/>
    </row>
    <row r="339" spans="1:22" ht="14.25" customHeight="1">
      <c r="A339" s="116"/>
      <c r="B339" s="116"/>
      <c r="C339" s="116"/>
      <c r="D339" s="116"/>
      <c r="E339" s="116"/>
      <c r="F339" s="116"/>
      <c r="G339" s="116"/>
      <c r="H339" s="116"/>
      <c r="I339" s="116"/>
      <c r="J339" s="116"/>
      <c r="K339" s="116"/>
      <c r="L339" s="116"/>
      <c r="M339" s="116"/>
      <c r="N339" s="116"/>
      <c r="O339" s="116"/>
      <c r="P339" s="116"/>
      <c r="Q339" s="116"/>
      <c r="R339" s="116"/>
      <c r="S339" s="116"/>
      <c r="T339" s="116"/>
      <c r="U339" s="116"/>
      <c r="V339" s="116"/>
    </row>
    <row r="340" spans="1:22" ht="14.25" customHeight="1">
      <c r="A340" s="116"/>
      <c r="B340" s="116"/>
      <c r="C340" s="116"/>
      <c r="D340" s="116"/>
      <c r="E340" s="116"/>
      <c r="F340" s="116"/>
      <c r="G340" s="116"/>
      <c r="H340" s="116"/>
      <c r="I340" s="116"/>
      <c r="J340" s="116"/>
      <c r="K340" s="116"/>
      <c r="L340" s="116"/>
      <c r="M340" s="116"/>
      <c r="N340" s="116"/>
      <c r="O340" s="116"/>
      <c r="P340" s="116"/>
      <c r="Q340" s="116"/>
      <c r="R340" s="116"/>
      <c r="S340" s="116"/>
      <c r="T340" s="116"/>
      <c r="U340" s="116"/>
      <c r="V340" s="116"/>
    </row>
    <row r="341" spans="1:22" ht="14.25" customHeight="1">
      <c r="A341" s="116"/>
      <c r="B341" s="116"/>
      <c r="C341" s="116"/>
      <c r="D341" s="116"/>
      <c r="E341" s="116"/>
      <c r="F341" s="116"/>
      <c r="G341" s="116"/>
      <c r="H341" s="116"/>
      <c r="I341" s="116"/>
      <c r="J341" s="116"/>
      <c r="K341" s="116"/>
      <c r="L341" s="116"/>
      <c r="M341" s="116"/>
      <c r="N341" s="116"/>
      <c r="O341" s="116"/>
      <c r="P341" s="116"/>
      <c r="Q341" s="116"/>
      <c r="R341" s="116"/>
      <c r="S341" s="116"/>
      <c r="T341" s="116"/>
      <c r="U341" s="116"/>
      <c r="V341" s="116"/>
    </row>
    <row r="342" spans="1:22" ht="14.25" customHeight="1">
      <c r="A342" s="116"/>
      <c r="B342" s="116"/>
      <c r="C342" s="116"/>
      <c r="D342" s="116"/>
      <c r="E342" s="116"/>
      <c r="F342" s="116"/>
      <c r="G342" s="116"/>
      <c r="H342" s="116"/>
      <c r="I342" s="116"/>
      <c r="J342" s="116"/>
      <c r="K342" s="116"/>
      <c r="L342" s="116"/>
      <c r="M342" s="116"/>
      <c r="N342" s="116"/>
      <c r="O342" s="116"/>
      <c r="P342" s="116"/>
      <c r="Q342" s="116"/>
      <c r="R342" s="116"/>
      <c r="S342" s="116"/>
      <c r="T342" s="116"/>
      <c r="U342" s="116"/>
      <c r="V342" s="116"/>
    </row>
    <row r="343" spans="1:22" ht="14.25" customHeight="1">
      <c r="A343" s="116"/>
      <c r="B343" s="116"/>
      <c r="C343" s="116"/>
      <c r="D343" s="116"/>
      <c r="E343" s="116"/>
      <c r="F343" s="116"/>
      <c r="G343" s="116"/>
      <c r="H343" s="116"/>
      <c r="I343" s="116"/>
      <c r="J343" s="116"/>
      <c r="K343" s="116"/>
      <c r="L343" s="116"/>
      <c r="M343" s="116"/>
      <c r="N343" s="116"/>
      <c r="O343" s="116"/>
      <c r="P343" s="116"/>
      <c r="Q343" s="116"/>
      <c r="R343" s="116"/>
      <c r="S343" s="116"/>
      <c r="T343" s="116"/>
      <c r="U343" s="116"/>
      <c r="V343" s="116"/>
    </row>
    <row r="344" spans="1:22" ht="14.25" customHeight="1">
      <c r="A344" s="116"/>
      <c r="B344" s="116"/>
      <c r="C344" s="116"/>
      <c r="D344" s="116"/>
      <c r="E344" s="116"/>
      <c r="F344" s="116"/>
      <c r="G344" s="116"/>
      <c r="H344" s="116"/>
      <c r="I344" s="116"/>
      <c r="J344" s="116"/>
      <c r="K344" s="116"/>
      <c r="L344" s="116"/>
      <c r="M344" s="116"/>
      <c r="N344" s="116"/>
      <c r="O344" s="116"/>
      <c r="P344" s="116"/>
      <c r="Q344" s="116"/>
      <c r="R344" s="116"/>
      <c r="S344" s="116"/>
      <c r="T344" s="116"/>
      <c r="U344" s="116"/>
      <c r="V344" s="116"/>
    </row>
    <row r="345" spans="1:22" ht="14.25" customHeight="1">
      <c r="A345" s="116"/>
      <c r="B345" s="116"/>
      <c r="C345" s="116"/>
      <c r="D345" s="116"/>
      <c r="E345" s="116"/>
      <c r="F345" s="116"/>
      <c r="G345" s="116"/>
      <c r="H345" s="116"/>
      <c r="I345" s="116"/>
      <c r="J345" s="116"/>
      <c r="K345" s="116"/>
      <c r="L345" s="116"/>
      <c r="M345" s="116"/>
      <c r="N345" s="116"/>
      <c r="O345" s="116"/>
      <c r="P345" s="116"/>
      <c r="Q345" s="116"/>
      <c r="R345" s="116"/>
      <c r="S345" s="116"/>
      <c r="T345" s="116"/>
      <c r="U345" s="116"/>
      <c r="V345" s="116"/>
    </row>
    <row r="346" spans="1:22" ht="14.25" customHeight="1">
      <c r="A346" s="116"/>
      <c r="B346" s="116"/>
      <c r="C346" s="116"/>
      <c r="D346" s="116"/>
      <c r="E346" s="116"/>
      <c r="F346" s="116"/>
      <c r="G346" s="116"/>
      <c r="H346" s="116"/>
      <c r="I346" s="116"/>
      <c r="J346" s="116"/>
      <c r="K346" s="116"/>
      <c r="L346" s="116"/>
      <c r="M346" s="116"/>
      <c r="N346" s="116"/>
      <c r="O346" s="116"/>
      <c r="P346" s="116"/>
      <c r="Q346" s="116"/>
      <c r="R346" s="116"/>
      <c r="S346" s="116"/>
      <c r="T346" s="116"/>
      <c r="U346" s="116"/>
      <c r="V346" s="116"/>
    </row>
    <row r="347" spans="1:22" ht="14.25" customHeight="1">
      <c r="A347" s="116"/>
      <c r="B347" s="116"/>
      <c r="C347" s="116"/>
      <c r="D347" s="116"/>
      <c r="E347" s="116"/>
      <c r="F347" s="116"/>
      <c r="G347" s="116"/>
      <c r="H347" s="116"/>
      <c r="I347" s="116"/>
      <c r="J347" s="116"/>
      <c r="K347" s="116"/>
      <c r="L347" s="116"/>
      <c r="M347" s="116"/>
      <c r="N347" s="116"/>
      <c r="O347" s="116"/>
      <c r="P347" s="116"/>
      <c r="Q347" s="116"/>
      <c r="R347" s="116"/>
      <c r="S347" s="116"/>
      <c r="T347" s="116"/>
      <c r="U347" s="116"/>
      <c r="V347" s="116"/>
    </row>
    <row r="348" spans="1:22" ht="14.25" customHeight="1">
      <c r="A348" s="116"/>
      <c r="B348" s="116"/>
      <c r="C348" s="116"/>
      <c r="D348" s="116"/>
      <c r="E348" s="116"/>
      <c r="F348" s="116"/>
      <c r="G348" s="116"/>
      <c r="H348" s="116"/>
      <c r="I348" s="116"/>
      <c r="J348" s="116"/>
      <c r="K348" s="116"/>
      <c r="L348" s="116"/>
      <c r="M348" s="116"/>
      <c r="N348" s="116"/>
      <c r="O348" s="116"/>
      <c r="P348" s="116"/>
      <c r="Q348" s="116"/>
      <c r="R348" s="116"/>
      <c r="S348" s="116"/>
      <c r="T348" s="116"/>
      <c r="U348" s="116"/>
      <c r="V348" s="116"/>
    </row>
    <row r="349" spans="1:22" ht="14.25" customHeight="1">
      <c r="A349" s="116"/>
      <c r="B349" s="116"/>
      <c r="C349" s="116"/>
      <c r="D349" s="116"/>
      <c r="E349" s="116"/>
      <c r="F349" s="116"/>
      <c r="G349" s="116"/>
      <c r="H349" s="116"/>
      <c r="I349" s="116"/>
      <c r="J349" s="116"/>
      <c r="K349" s="116"/>
      <c r="L349" s="116"/>
      <c r="M349" s="116"/>
      <c r="N349" s="116"/>
      <c r="O349" s="116"/>
      <c r="P349" s="116"/>
      <c r="Q349" s="116"/>
      <c r="R349" s="116"/>
      <c r="S349" s="116"/>
      <c r="T349" s="116"/>
      <c r="U349" s="116"/>
      <c r="V349" s="116"/>
    </row>
    <row r="350" spans="1:22" ht="14.25" customHeight="1">
      <c r="A350" s="116"/>
      <c r="B350" s="116"/>
      <c r="C350" s="116"/>
      <c r="D350" s="116"/>
      <c r="E350" s="116"/>
      <c r="F350" s="116"/>
      <c r="G350" s="116"/>
      <c r="H350" s="116"/>
      <c r="I350" s="116"/>
      <c r="J350" s="116"/>
      <c r="K350" s="116"/>
      <c r="L350" s="116"/>
      <c r="M350" s="116"/>
      <c r="N350" s="116"/>
      <c r="O350" s="116"/>
      <c r="P350" s="116"/>
      <c r="Q350" s="116"/>
      <c r="R350" s="116"/>
      <c r="S350" s="116"/>
      <c r="T350" s="116"/>
      <c r="U350" s="116"/>
      <c r="V350" s="116"/>
    </row>
    <row r="351" spans="1:22" ht="14.25" customHeight="1">
      <c r="A351" s="116"/>
      <c r="B351" s="116"/>
      <c r="C351" s="116"/>
      <c r="D351" s="116"/>
      <c r="E351" s="116"/>
      <c r="F351" s="116"/>
      <c r="G351" s="116"/>
      <c r="H351" s="116"/>
      <c r="I351" s="116"/>
      <c r="J351" s="116"/>
      <c r="K351" s="116"/>
      <c r="L351" s="116"/>
      <c r="M351" s="116"/>
      <c r="N351" s="116"/>
      <c r="O351" s="116"/>
      <c r="P351" s="116"/>
      <c r="Q351" s="116"/>
      <c r="R351" s="116"/>
      <c r="S351" s="116"/>
      <c r="T351" s="116"/>
      <c r="U351" s="116"/>
      <c r="V351" s="116"/>
    </row>
    <row r="352" spans="1:22" ht="14.25" customHeight="1">
      <c r="A352" s="116"/>
      <c r="B352" s="116"/>
      <c r="C352" s="116"/>
      <c r="D352" s="116"/>
      <c r="E352" s="116"/>
      <c r="F352" s="116"/>
      <c r="G352" s="116"/>
      <c r="H352" s="116"/>
      <c r="I352" s="116"/>
      <c r="J352" s="116"/>
      <c r="K352" s="116"/>
      <c r="L352" s="116"/>
      <c r="M352" s="116"/>
      <c r="N352" s="116"/>
      <c r="O352" s="116"/>
      <c r="P352" s="116"/>
      <c r="Q352" s="116"/>
      <c r="R352" s="116"/>
      <c r="S352" s="116"/>
      <c r="T352" s="116"/>
      <c r="U352" s="116"/>
      <c r="V352" s="116"/>
    </row>
    <row r="353" spans="1:22" ht="14.25" customHeight="1">
      <c r="A353" s="116"/>
      <c r="B353" s="116"/>
      <c r="C353" s="116"/>
      <c r="D353" s="116"/>
      <c r="E353" s="116"/>
      <c r="F353" s="116"/>
      <c r="G353" s="116"/>
      <c r="H353" s="116"/>
      <c r="I353" s="116"/>
      <c r="J353" s="116"/>
      <c r="K353" s="116"/>
      <c r="L353" s="116"/>
      <c r="M353" s="116"/>
      <c r="N353" s="116"/>
      <c r="O353" s="116"/>
      <c r="P353" s="116"/>
      <c r="Q353" s="116"/>
      <c r="R353" s="116"/>
      <c r="S353" s="116"/>
      <c r="T353" s="116"/>
      <c r="U353" s="116"/>
      <c r="V353" s="116"/>
    </row>
    <row r="354" spans="1:22" ht="14.25" customHeight="1">
      <c r="A354" s="116"/>
      <c r="B354" s="116"/>
      <c r="C354" s="116"/>
      <c r="D354" s="116"/>
      <c r="E354" s="116"/>
      <c r="F354" s="116"/>
      <c r="G354" s="116"/>
      <c r="H354" s="116"/>
      <c r="I354" s="116"/>
      <c r="J354" s="116"/>
      <c r="K354" s="116"/>
      <c r="L354" s="116"/>
      <c r="M354" s="116"/>
      <c r="N354" s="116"/>
      <c r="O354" s="116"/>
      <c r="P354" s="116"/>
      <c r="Q354" s="116"/>
      <c r="R354" s="116"/>
      <c r="S354" s="116"/>
      <c r="T354" s="116"/>
      <c r="U354" s="116"/>
      <c r="V354" s="116"/>
    </row>
    <row r="355" spans="1:22" ht="14.25" customHeight="1">
      <c r="A355" s="116"/>
      <c r="B355" s="116"/>
      <c r="C355" s="116"/>
      <c r="D355" s="116"/>
      <c r="E355" s="116"/>
      <c r="F355" s="116"/>
      <c r="G355" s="116"/>
      <c r="H355" s="116"/>
      <c r="I355" s="116"/>
      <c r="J355" s="116"/>
      <c r="K355" s="116"/>
      <c r="L355" s="116"/>
      <c r="M355" s="116"/>
      <c r="N355" s="116"/>
      <c r="O355" s="116"/>
      <c r="P355" s="116"/>
      <c r="Q355" s="116"/>
      <c r="R355" s="116"/>
      <c r="S355" s="116"/>
      <c r="T355" s="116"/>
      <c r="U355" s="116"/>
      <c r="V355" s="116"/>
    </row>
    <row r="356" spans="1:22" ht="14.25" customHeight="1">
      <c r="A356" s="116"/>
      <c r="B356" s="116"/>
      <c r="C356" s="116"/>
      <c r="D356" s="116"/>
      <c r="E356" s="116"/>
      <c r="F356" s="116"/>
      <c r="G356" s="116"/>
      <c r="H356" s="116"/>
      <c r="I356" s="116"/>
      <c r="J356" s="116"/>
      <c r="K356" s="116"/>
      <c r="L356" s="116"/>
      <c r="M356" s="116"/>
      <c r="N356" s="116"/>
      <c r="O356" s="116"/>
      <c r="P356" s="116"/>
      <c r="Q356" s="116"/>
      <c r="R356" s="116"/>
      <c r="S356" s="116"/>
      <c r="T356" s="116"/>
      <c r="U356" s="116"/>
      <c r="V356" s="116"/>
    </row>
    <row r="357" spans="1:22" ht="14.25" customHeight="1">
      <c r="A357" s="116"/>
      <c r="B357" s="116"/>
      <c r="C357" s="116"/>
      <c r="D357" s="116"/>
      <c r="E357" s="116"/>
      <c r="F357" s="116"/>
      <c r="G357" s="116"/>
      <c r="H357" s="116"/>
      <c r="I357" s="116"/>
      <c r="J357" s="116"/>
      <c r="K357" s="116"/>
      <c r="L357" s="116"/>
      <c r="M357" s="116"/>
      <c r="N357" s="116"/>
      <c r="O357" s="116"/>
      <c r="P357" s="116"/>
      <c r="Q357" s="116"/>
      <c r="R357" s="116"/>
      <c r="S357" s="116"/>
      <c r="T357" s="116"/>
      <c r="U357" s="116"/>
      <c r="V357" s="116"/>
    </row>
    <row r="358" spans="1:22" ht="14.25" customHeight="1">
      <c r="A358" s="116"/>
      <c r="B358" s="116"/>
      <c r="C358" s="116"/>
      <c r="D358" s="116"/>
      <c r="E358" s="116"/>
      <c r="F358" s="116"/>
      <c r="G358" s="116"/>
      <c r="H358" s="116"/>
      <c r="I358" s="116"/>
      <c r="J358" s="116"/>
      <c r="K358" s="116"/>
      <c r="L358" s="116"/>
      <c r="M358" s="116"/>
      <c r="N358" s="116"/>
      <c r="O358" s="116"/>
      <c r="P358" s="116"/>
      <c r="Q358" s="116"/>
      <c r="R358" s="116"/>
      <c r="S358" s="116"/>
      <c r="T358" s="116"/>
      <c r="U358" s="116"/>
      <c r="V358" s="116"/>
    </row>
    <row r="359" spans="1:22" ht="14.25" customHeight="1">
      <c r="A359" s="116"/>
      <c r="B359" s="116"/>
      <c r="C359" s="116"/>
      <c r="D359" s="116"/>
      <c r="E359" s="116"/>
      <c r="F359" s="116"/>
      <c r="G359" s="116"/>
      <c r="H359" s="116"/>
      <c r="I359" s="116"/>
      <c r="J359" s="116"/>
      <c r="K359" s="116"/>
      <c r="L359" s="116"/>
      <c r="M359" s="116"/>
      <c r="N359" s="116"/>
      <c r="O359" s="116"/>
      <c r="P359" s="116"/>
      <c r="Q359" s="116"/>
      <c r="R359" s="116"/>
      <c r="S359" s="116"/>
      <c r="T359" s="116"/>
      <c r="U359" s="116"/>
      <c r="V359" s="116"/>
    </row>
    <row r="360" spans="1:22" ht="14.25" customHeight="1">
      <c r="A360" s="116"/>
      <c r="B360" s="116"/>
      <c r="C360" s="116"/>
      <c r="D360" s="116"/>
      <c r="E360" s="116"/>
      <c r="F360" s="116"/>
      <c r="G360" s="116"/>
      <c r="H360" s="116"/>
      <c r="I360" s="116"/>
      <c r="J360" s="116"/>
      <c r="K360" s="116"/>
      <c r="L360" s="116"/>
      <c r="M360" s="116"/>
      <c r="N360" s="116"/>
      <c r="O360" s="116"/>
      <c r="P360" s="116"/>
      <c r="Q360" s="116"/>
      <c r="R360" s="116"/>
      <c r="S360" s="116"/>
      <c r="T360" s="116"/>
      <c r="U360" s="116"/>
      <c r="V360" s="116"/>
    </row>
    <row r="361" spans="1:22" ht="14.25" customHeight="1">
      <c r="A361" s="116"/>
      <c r="B361" s="116"/>
      <c r="C361" s="116"/>
      <c r="D361" s="116"/>
      <c r="E361" s="116"/>
      <c r="F361" s="116"/>
      <c r="G361" s="116"/>
      <c r="H361" s="116"/>
      <c r="I361" s="116"/>
      <c r="J361" s="116"/>
      <c r="K361" s="116"/>
      <c r="L361" s="116"/>
      <c r="M361" s="116"/>
      <c r="N361" s="116"/>
      <c r="O361" s="116"/>
      <c r="P361" s="116"/>
      <c r="Q361" s="116"/>
      <c r="R361" s="116"/>
      <c r="S361" s="116"/>
      <c r="T361" s="116"/>
      <c r="U361" s="116"/>
      <c r="V361" s="116"/>
    </row>
    <row r="362" spans="1:22" ht="14.25" customHeight="1">
      <c r="A362" s="116"/>
      <c r="B362" s="116"/>
      <c r="C362" s="116"/>
      <c r="D362" s="116"/>
      <c r="E362" s="116"/>
      <c r="F362" s="116"/>
      <c r="G362" s="116"/>
      <c r="H362" s="116"/>
      <c r="I362" s="116"/>
      <c r="J362" s="116"/>
      <c r="K362" s="116"/>
      <c r="L362" s="116"/>
      <c r="M362" s="116"/>
      <c r="N362" s="116"/>
      <c r="O362" s="116"/>
      <c r="P362" s="116"/>
      <c r="Q362" s="116"/>
      <c r="R362" s="116"/>
      <c r="S362" s="116"/>
      <c r="T362" s="116"/>
      <c r="U362" s="116"/>
      <c r="V362" s="116"/>
    </row>
    <row r="363" spans="1:22" ht="14.25" customHeight="1">
      <c r="A363" s="116"/>
      <c r="B363" s="116"/>
      <c r="C363" s="116"/>
      <c r="D363" s="116"/>
      <c r="E363" s="116"/>
      <c r="F363" s="116"/>
      <c r="G363" s="116"/>
      <c r="H363" s="116"/>
      <c r="I363" s="116"/>
      <c r="J363" s="116"/>
      <c r="K363" s="116"/>
      <c r="L363" s="116"/>
      <c r="M363" s="116"/>
      <c r="N363" s="116"/>
      <c r="O363" s="116"/>
      <c r="P363" s="116"/>
      <c r="Q363" s="116"/>
      <c r="R363" s="116"/>
      <c r="S363" s="116"/>
      <c r="T363" s="116"/>
      <c r="U363" s="116"/>
      <c r="V363" s="116"/>
    </row>
    <row r="364" spans="1:22" ht="14.25" customHeight="1">
      <c r="A364" s="116"/>
      <c r="B364" s="116"/>
      <c r="C364" s="116"/>
      <c r="D364" s="116"/>
      <c r="E364" s="116"/>
      <c r="F364" s="116"/>
      <c r="G364" s="116"/>
      <c r="H364" s="116"/>
      <c r="I364" s="116"/>
      <c r="J364" s="116"/>
      <c r="K364" s="116"/>
      <c r="L364" s="116"/>
      <c r="M364" s="116"/>
      <c r="N364" s="116"/>
      <c r="O364" s="116"/>
      <c r="P364" s="116"/>
      <c r="Q364" s="116"/>
      <c r="R364" s="116"/>
      <c r="S364" s="116"/>
      <c r="T364" s="116"/>
      <c r="U364" s="116"/>
      <c r="V364" s="116"/>
    </row>
    <row r="365" spans="1:22" ht="14.25" customHeight="1">
      <c r="A365" s="116"/>
      <c r="B365" s="116"/>
      <c r="C365" s="116"/>
      <c r="D365" s="116"/>
      <c r="E365" s="116"/>
      <c r="F365" s="116"/>
      <c r="G365" s="116"/>
      <c r="H365" s="116"/>
      <c r="I365" s="116"/>
      <c r="J365" s="116"/>
      <c r="K365" s="116"/>
      <c r="L365" s="116"/>
      <c r="M365" s="116"/>
      <c r="N365" s="116"/>
      <c r="O365" s="116"/>
      <c r="P365" s="116"/>
      <c r="Q365" s="116"/>
      <c r="R365" s="116"/>
      <c r="S365" s="116"/>
      <c r="T365" s="116"/>
      <c r="U365" s="116"/>
      <c r="V365" s="116"/>
    </row>
    <row r="366" spans="1:22" ht="14.25" customHeight="1">
      <c r="A366" s="116"/>
      <c r="B366" s="116"/>
      <c r="C366" s="116"/>
      <c r="D366" s="116"/>
      <c r="E366" s="116"/>
      <c r="F366" s="116"/>
      <c r="G366" s="116"/>
      <c r="H366" s="116"/>
      <c r="I366" s="116"/>
      <c r="J366" s="116"/>
      <c r="K366" s="116"/>
      <c r="L366" s="116"/>
      <c r="M366" s="116"/>
      <c r="N366" s="116"/>
      <c r="O366" s="116"/>
      <c r="P366" s="116"/>
      <c r="Q366" s="116"/>
      <c r="R366" s="116"/>
      <c r="S366" s="116"/>
      <c r="T366" s="116"/>
      <c r="U366" s="116"/>
      <c r="V366" s="116"/>
    </row>
    <row r="367" spans="1:22" ht="14.25" customHeight="1">
      <c r="A367" s="116"/>
      <c r="B367" s="116"/>
      <c r="C367" s="116"/>
      <c r="D367" s="116"/>
      <c r="E367" s="116"/>
      <c r="F367" s="116"/>
      <c r="G367" s="116"/>
      <c r="H367" s="116"/>
      <c r="I367" s="116"/>
      <c r="J367" s="116"/>
      <c r="K367" s="116"/>
      <c r="L367" s="116"/>
      <c r="M367" s="116"/>
      <c r="N367" s="116"/>
      <c r="O367" s="116"/>
      <c r="P367" s="116"/>
      <c r="Q367" s="116"/>
      <c r="R367" s="116"/>
      <c r="S367" s="116"/>
      <c r="T367" s="116"/>
      <c r="U367" s="116"/>
      <c r="V367" s="116"/>
    </row>
    <row r="368" spans="1:22" ht="14.25" customHeight="1">
      <c r="A368" s="116"/>
      <c r="B368" s="116"/>
      <c r="C368" s="116"/>
      <c r="D368" s="116"/>
      <c r="E368" s="116"/>
      <c r="F368" s="116"/>
      <c r="G368" s="116"/>
      <c r="H368" s="116"/>
      <c r="I368" s="116"/>
      <c r="J368" s="116"/>
      <c r="K368" s="116"/>
      <c r="L368" s="116"/>
      <c r="M368" s="116"/>
      <c r="N368" s="116"/>
      <c r="O368" s="116"/>
      <c r="P368" s="116"/>
      <c r="Q368" s="116"/>
      <c r="R368" s="116"/>
      <c r="S368" s="116"/>
      <c r="T368" s="116"/>
      <c r="U368" s="116"/>
      <c r="V368" s="116"/>
    </row>
    <row r="369" spans="1:22" ht="14.25" customHeight="1">
      <c r="A369" s="116"/>
      <c r="B369" s="116"/>
      <c r="C369" s="116"/>
      <c r="D369" s="116"/>
      <c r="E369" s="116"/>
      <c r="F369" s="116"/>
      <c r="G369" s="116"/>
      <c r="H369" s="116"/>
      <c r="I369" s="116"/>
      <c r="J369" s="116"/>
      <c r="K369" s="116"/>
      <c r="L369" s="116"/>
      <c r="M369" s="116"/>
      <c r="N369" s="116"/>
      <c r="O369" s="116"/>
      <c r="P369" s="116"/>
      <c r="Q369" s="116"/>
      <c r="R369" s="116"/>
      <c r="S369" s="116"/>
      <c r="T369" s="116"/>
      <c r="U369" s="116"/>
      <c r="V369" s="116"/>
    </row>
    <row r="370" spans="1:22" ht="14.25" customHeight="1">
      <c r="A370" s="116"/>
      <c r="B370" s="116"/>
      <c r="C370" s="116"/>
      <c r="D370" s="116"/>
      <c r="E370" s="116"/>
      <c r="F370" s="116"/>
      <c r="G370" s="116"/>
      <c r="H370" s="116"/>
      <c r="I370" s="116"/>
      <c r="J370" s="116"/>
      <c r="K370" s="116"/>
      <c r="L370" s="116"/>
      <c r="M370" s="116"/>
      <c r="N370" s="116"/>
      <c r="O370" s="116"/>
      <c r="P370" s="116"/>
      <c r="Q370" s="116"/>
      <c r="R370" s="116"/>
      <c r="S370" s="116"/>
      <c r="T370" s="116"/>
      <c r="U370" s="116"/>
      <c r="V370" s="116"/>
    </row>
    <row r="371" spans="1:22" ht="14.25" customHeight="1">
      <c r="A371" s="116"/>
      <c r="B371" s="116"/>
      <c r="C371" s="116"/>
      <c r="D371" s="116"/>
      <c r="E371" s="116"/>
      <c r="F371" s="116"/>
      <c r="G371" s="116"/>
      <c r="H371" s="116"/>
      <c r="I371" s="116"/>
      <c r="J371" s="116"/>
      <c r="K371" s="116"/>
      <c r="L371" s="116"/>
      <c r="M371" s="116"/>
      <c r="N371" s="116"/>
      <c r="O371" s="116"/>
      <c r="P371" s="116"/>
      <c r="Q371" s="116"/>
      <c r="R371" s="116"/>
      <c r="S371" s="116"/>
      <c r="T371" s="116"/>
      <c r="U371" s="116"/>
      <c r="V371" s="116"/>
    </row>
    <row r="372" spans="1:22" ht="14.25" customHeight="1">
      <c r="A372" s="116"/>
      <c r="B372" s="116"/>
      <c r="C372" s="116"/>
      <c r="D372" s="116"/>
      <c r="E372" s="116"/>
      <c r="F372" s="116"/>
      <c r="G372" s="116"/>
      <c r="H372" s="116"/>
      <c r="I372" s="116"/>
      <c r="J372" s="116"/>
      <c r="K372" s="116"/>
      <c r="L372" s="116"/>
      <c r="M372" s="116"/>
      <c r="N372" s="116"/>
      <c r="O372" s="116"/>
      <c r="P372" s="116"/>
      <c r="Q372" s="116"/>
      <c r="R372" s="116"/>
      <c r="S372" s="116"/>
      <c r="T372" s="116"/>
      <c r="U372" s="116"/>
      <c r="V372" s="116"/>
    </row>
    <row r="373" spans="1:22" ht="14.25" customHeight="1">
      <c r="A373" s="116"/>
      <c r="B373" s="116"/>
      <c r="C373" s="116"/>
      <c r="D373" s="116"/>
      <c r="E373" s="116"/>
      <c r="F373" s="116"/>
      <c r="G373" s="116"/>
      <c r="H373" s="116"/>
      <c r="I373" s="116"/>
      <c r="J373" s="116"/>
      <c r="K373" s="116"/>
      <c r="L373" s="116"/>
      <c r="M373" s="116"/>
      <c r="N373" s="116"/>
      <c r="O373" s="116"/>
      <c r="P373" s="116"/>
      <c r="Q373" s="116"/>
      <c r="R373" s="116"/>
      <c r="S373" s="116"/>
      <c r="T373" s="116"/>
      <c r="U373" s="116"/>
      <c r="V373" s="116"/>
    </row>
    <row r="374" spans="1:22" ht="14.25" customHeight="1">
      <c r="A374" s="116"/>
      <c r="B374" s="116"/>
      <c r="C374" s="116"/>
      <c r="D374" s="116"/>
      <c r="E374" s="116"/>
      <c r="F374" s="116"/>
      <c r="G374" s="116"/>
      <c r="H374" s="116"/>
      <c r="I374" s="116"/>
      <c r="J374" s="116"/>
      <c r="K374" s="116"/>
      <c r="L374" s="116"/>
      <c r="M374" s="116"/>
      <c r="N374" s="116"/>
      <c r="O374" s="116"/>
      <c r="P374" s="116"/>
      <c r="Q374" s="116"/>
      <c r="R374" s="116"/>
      <c r="S374" s="116"/>
      <c r="T374" s="116"/>
      <c r="U374" s="116"/>
      <c r="V374" s="116"/>
    </row>
    <row r="375" spans="1:22" ht="14.25" customHeight="1">
      <c r="A375" s="116"/>
      <c r="B375" s="116"/>
      <c r="C375" s="116"/>
      <c r="D375" s="116"/>
      <c r="E375" s="116"/>
      <c r="F375" s="116"/>
      <c r="G375" s="116"/>
      <c r="H375" s="116"/>
      <c r="I375" s="116"/>
      <c r="J375" s="116"/>
      <c r="K375" s="116"/>
      <c r="L375" s="116"/>
      <c r="M375" s="116"/>
      <c r="N375" s="116"/>
      <c r="O375" s="116"/>
      <c r="P375" s="116"/>
      <c r="Q375" s="116"/>
      <c r="R375" s="116"/>
      <c r="S375" s="116"/>
      <c r="T375" s="116"/>
      <c r="U375" s="116"/>
      <c r="V375" s="116"/>
    </row>
    <row r="376" spans="1:22" ht="14.25" customHeight="1">
      <c r="A376" s="116"/>
      <c r="B376" s="116"/>
      <c r="C376" s="116"/>
      <c r="D376" s="116"/>
      <c r="E376" s="116"/>
      <c r="F376" s="116"/>
      <c r="G376" s="116"/>
      <c r="H376" s="116"/>
      <c r="I376" s="116"/>
      <c r="J376" s="116"/>
      <c r="K376" s="116"/>
      <c r="L376" s="116"/>
      <c r="M376" s="116"/>
      <c r="N376" s="116"/>
      <c r="O376" s="116"/>
      <c r="P376" s="116"/>
      <c r="Q376" s="116"/>
      <c r="R376" s="116"/>
      <c r="S376" s="116"/>
      <c r="T376" s="116"/>
      <c r="U376" s="116"/>
      <c r="V376" s="116"/>
    </row>
    <row r="377" spans="1:22" ht="14.25" customHeight="1">
      <c r="A377" s="116"/>
      <c r="B377" s="116"/>
      <c r="C377" s="116"/>
      <c r="D377" s="116"/>
      <c r="E377" s="116"/>
      <c r="F377" s="116"/>
      <c r="G377" s="116"/>
      <c r="H377" s="116"/>
      <c r="I377" s="116"/>
      <c r="J377" s="116"/>
      <c r="K377" s="116"/>
      <c r="L377" s="116"/>
      <c r="M377" s="116"/>
      <c r="N377" s="116"/>
      <c r="O377" s="116"/>
      <c r="P377" s="116"/>
      <c r="Q377" s="116"/>
      <c r="R377" s="116"/>
      <c r="S377" s="116"/>
      <c r="T377" s="116"/>
      <c r="U377" s="116"/>
      <c r="V377" s="116"/>
    </row>
    <row r="378" spans="1:22" ht="14.25" customHeight="1">
      <c r="A378" s="116"/>
      <c r="B378" s="116"/>
      <c r="C378" s="116"/>
      <c r="D378" s="116"/>
      <c r="E378" s="116"/>
      <c r="F378" s="116"/>
      <c r="G378" s="116"/>
      <c r="H378" s="116"/>
      <c r="I378" s="116"/>
      <c r="J378" s="116"/>
      <c r="K378" s="116"/>
      <c r="L378" s="116"/>
      <c r="M378" s="116"/>
      <c r="N378" s="116"/>
      <c r="O378" s="116"/>
      <c r="P378" s="116"/>
      <c r="Q378" s="116"/>
      <c r="R378" s="116"/>
      <c r="S378" s="116"/>
      <c r="T378" s="116"/>
      <c r="U378" s="116"/>
      <c r="V378" s="116"/>
    </row>
    <row r="379" spans="1:22" ht="14.25" customHeight="1">
      <c r="A379" s="116"/>
      <c r="B379" s="116"/>
      <c r="C379" s="116"/>
      <c r="D379" s="116"/>
      <c r="E379" s="116"/>
      <c r="F379" s="116"/>
      <c r="G379" s="116"/>
      <c r="H379" s="116"/>
      <c r="I379" s="116"/>
      <c r="J379" s="116"/>
      <c r="K379" s="116"/>
      <c r="L379" s="116"/>
      <c r="M379" s="116"/>
      <c r="N379" s="116"/>
      <c r="O379" s="116"/>
      <c r="P379" s="116"/>
      <c r="Q379" s="116"/>
      <c r="R379" s="116"/>
      <c r="S379" s="116"/>
      <c r="T379" s="116"/>
      <c r="U379" s="116"/>
      <c r="V379" s="116"/>
    </row>
    <row r="380" spans="1:22" ht="14.25" customHeight="1">
      <c r="A380" s="116"/>
      <c r="B380" s="116"/>
      <c r="C380" s="116"/>
      <c r="D380" s="116"/>
      <c r="E380" s="116"/>
      <c r="F380" s="116"/>
      <c r="G380" s="116"/>
      <c r="H380" s="116"/>
      <c r="I380" s="116"/>
      <c r="J380" s="116"/>
      <c r="K380" s="116"/>
      <c r="L380" s="116"/>
      <c r="M380" s="116"/>
      <c r="N380" s="116"/>
      <c r="O380" s="116"/>
      <c r="P380" s="116"/>
      <c r="Q380" s="116"/>
      <c r="R380" s="116"/>
      <c r="S380" s="116"/>
      <c r="T380" s="116"/>
      <c r="U380" s="116"/>
      <c r="V380" s="116"/>
    </row>
    <row r="381" spans="1:22" ht="14.25" customHeight="1">
      <c r="A381" s="116"/>
      <c r="B381" s="116"/>
      <c r="C381" s="116"/>
      <c r="D381" s="116"/>
      <c r="E381" s="116"/>
      <c r="F381" s="116"/>
      <c r="G381" s="116"/>
      <c r="H381" s="116"/>
      <c r="I381" s="116"/>
      <c r="J381" s="116"/>
      <c r="K381" s="116"/>
      <c r="L381" s="116"/>
      <c r="M381" s="116"/>
      <c r="N381" s="116"/>
      <c r="O381" s="116"/>
      <c r="P381" s="116"/>
      <c r="Q381" s="116"/>
      <c r="R381" s="116"/>
      <c r="S381" s="116"/>
      <c r="T381" s="116"/>
      <c r="U381" s="116"/>
      <c r="V381" s="116"/>
    </row>
    <row r="382" spans="1:22" ht="14.25" customHeight="1">
      <c r="A382" s="116"/>
      <c r="B382" s="116"/>
      <c r="C382" s="116"/>
      <c r="D382" s="116"/>
      <c r="E382" s="116"/>
      <c r="F382" s="116"/>
      <c r="G382" s="116"/>
      <c r="H382" s="116"/>
      <c r="I382" s="116"/>
      <c r="J382" s="116"/>
      <c r="K382" s="116"/>
      <c r="L382" s="116"/>
      <c r="M382" s="116"/>
      <c r="N382" s="116"/>
      <c r="O382" s="116"/>
      <c r="P382" s="116"/>
      <c r="Q382" s="116"/>
      <c r="R382" s="116"/>
      <c r="S382" s="116"/>
      <c r="T382" s="116"/>
      <c r="U382" s="116"/>
      <c r="V382" s="116"/>
    </row>
    <row r="383" spans="1:22" ht="14.25" customHeight="1">
      <c r="A383" s="116"/>
      <c r="B383" s="116"/>
      <c r="C383" s="116"/>
      <c r="D383" s="116"/>
      <c r="E383" s="116"/>
      <c r="F383" s="116"/>
      <c r="G383" s="116"/>
      <c r="H383" s="116"/>
      <c r="I383" s="116"/>
      <c r="J383" s="116"/>
      <c r="K383" s="116"/>
      <c r="L383" s="116"/>
      <c r="M383" s="116"/>
      <c r="N383" s="116"/>
      <c r="O383" s="116"/>
      <c r="P383" s="116"/>
      <c r="Q383" s="116"/>
      <c r="R383" s="116"/>
      <c r="S383" s="116"/>
      <c r="T383" s="116"/>
      <c r="U383" s="116"/>
      <c r="V383" s="116"/>
    </row>
    <row r="384" spans="1:22" ht="14.25" customHeight="1">
      <c r="A384" s="116"/>
      <c r="B384" s="116"/>
      <c r="C384" s="116"/>
      <c r="D384" s="116"/>
      <c r="E384" s="116"/>
      <c r="F384" s="116"/>
      <c r="G384" s="116"/>
      <c r="H384" s="116"/>
      <c r="I384" s="116"/>
      <c r="J384" s="116"/>
      <c r="K384" s="116"/>
      <c r="L384" s="116"/>
      <c r="M384" s="116"/>
      <c r="N384" s="116"/>
      <c r="O384" s="116"/>
      <c r="P384" s="116"/>
      <c r="Q384" s="116"/>
      <c r="R384" s="116"/>
      <c r="S384" s="116"/>
      <c r="T384" s="116"/>
      <c r="U384" s="116"/>
      <c r="V384" s="116"/>
    </row>
    <row r="385" spans="1:22" ht="14.25" customHeight="1">
      <c r="A385" s="116"/>
      <c r="B385" s="116"/>
      <c r="C385" s="116"/>
      <c r="D385" s="116"/>
      <c r="E385" s="116"/>
      <c r="F385" s="116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6"/>
      <c r="T385" s="116"/>
      <c r="U385" s="116"/>
      <c r="V385" s="116"/>
    </row>
    <row r="386" spans="1:22" ht="14.25" customHeight="1">
      <c r="A386" s="116"/>
      <c r="B386" s="116"/>
      <c r="C386" s="116"/>
      <c r="D386" s="116"/>
      <c r="E386" s="116"/>
      <c r="F386" s="116"/>
      <c r="G386" s="116"/>
      <c r="H386" s="116"/>
      <c r="I386" s="116"/>
      <c r="J386" s="116"/>
      <c r="K386" s="116"/>
      <c r="L386" s="116"/>
      <c r="M386" s="116"/>
      <c r="N386" s="116"/>
      <c r="O386" s="116"/>
      <c r="P386" s="116"/>
      <c r="Q386" s="116"/>
      <c r="R386" s="116"/>
      <c r="S386" s="116"/>
      <c r="T386" s="116"/>
      <c r="U386" s="116"/>
      <c r="V386" s="116"/>
    </row>
    <row r="387" spans="1:22" ht="14.25" customHeight="1">
      <c r="A387" s="116"/>
      <c r="B387" s="116"/>
      <c r="C387" s="116"/>
      <c r="D387" s="116"/>
      <c r="E387" s="116"/>
      <c r="F387" s="116"/>
      <c r="G387" s="116"/>
      <c r="H387" s="116"/>
      <c r="I387" s="116"/>
      <c r="J387" s="116"/>
      <c r="K387" s="116"/>
      <c r="L387" s="116"/>
      <c r="M387" s="116"/>
      <c r="N387" s="116"/>
      <c r="O387" s="116"/>
      <c r="P387" s="116"/>
      <c r="Q387" s="116"/>
      <c r="R387" s="116"/>
      <c r="S387" s="116"/>
      <c r="T387" s="116"/>
      <c r="U387" s="116"/>
      <c r="V387" s="116"/>
    </row>
    <row r="388" spans="1:22" ht="14.25" customHeight="1">
      <c r="A388" s="116"/>
      <c r="B388" s="116"/>
      <c r="C388" s="116"/>
      <c r="D388" s="116"/>
      <c r="E388" s="116"/>
      <c r="F388" s="116"/>
      <c r="G388" s="116"/>
      <c r="H388" s="116"/>
      <c r="I388" s="116"/>
      <c r="J388" s="116"/>
      <c r="K388" s="116"/>
      <c r="L388" s="116"/>
      <c r="M388" s="116"/>
      <c r="N388" s="116"/>
      <c r="O388" s="116"/>
      <c r="P388" s="116"/>
      <c r="Q388" s="116"/>
      <c r="R388" s="116"/>
      <c r="S388" s="116"/>
      <c r="T388" s="116"/>
      <c r="U388" s="116"/>
      <c r="V388" s="116"/>
    </row>
    <row r="389" spans="1:22" ht="14.25" customHeight="1">
      <c r="A389" s="116"/>
      <c r="B389" s="116"/>
      <c r="C389" s="116"/>
      <c r="D389" s="116"/>
      <c r="E389" s="116"/>
      <c r="F389" s="116"/>
      <c r="G389" s="116"/>
      <c r="H389" s="116"/>
      <c r="I389" s="116"/>
      <c r="J389" s="116"/>
      <c r="K389" s="116"/>
      <c r="L389" s="116"/>
      <c r="M389" s="116"/>
      <c r="N389" s="116"/>
      <c r="O389" s="116"/>
      <c r="P389" s="116"/>
      <c r="Q389" s="116"/>
      <c r="R389" s="116"/>
      <c r="S389" s="116"/>
      <c r="T389" s="116"/>
      <c r="U389" s="116"/>
      <c r="V389" s="116"/>
    </row>
    <row r="390" spans="1:22" ht="14.25" customHeight="1">
      <c r="A390" s="116"/>
      <c r="B390" s="116"/>
      <c r="C390" s="116"/>
      <c r="D390" s="116"/>
      <c r="E390" s="116"/>
      <c r="F390" s="116"/>
      <c r="G390" s="116"/>
      <c r="H390" s="116"/>
      <c r="I390" s="116"/>
      <c r="J390" s="116"/>
      <c r="K390" s="116"/>
      <c r="L390" s="116"/>
      <c r="M390" s="116"/>
      <c r="N390" s="116"/>
      <c r="O390" s="116"/>
      <c r="P390" s="116"/>
      <c r="Q390" s="116"/>
      <c r="R390" s="116"/>
      <c r="S390" s="116"/>
      <c r="T390" s="116"/>
      <c r="U390" s="116"/>
      <c r="V390" s="116"/>
    </row>
    <row r="391" spans="1:22" ht="14.25" customHeight="1">
      <c r="A391" s="116"/>
      <c r="B391" s="116"/>
      <c r="C391" s="116"/>
      <c r="D391" s="116"/>
      <c r="E391" s="116"/>
      <c r="F391" s="116"/>
      <c r="G391" s="116"/>
      <c r="H391" s="116"/>
      <c r="I391" s="116"/>
      <c r="J391" s="116"/>
      <c r="K391" s="116"/>
      <c r="L391" s="116"/>
      <c r="M391" s="116"/>
      <c r="N391" s="116"/>
      <c r="O391" s="116"/>
      <c r="P391" s="116"/>
      <c r="Q391" s="116"/>
      <c r="R391" s="116"/>
      <c r="S391" s="116"/>
      <c r="T391" s="116"/>
      <c r="U391" s="116"/>
      <c r="V391" s="116"/>
    </row>
    <row r="392" spans="1:22" ht="14.25" customHeight="1">
      <c r="A392" s="116"/>
      <c r="B392" s="116"/>
      <c r="C392" s="116"/>
      <c r="D392" s="116"/>
      <c r="E392" s="116"/>
      <c r="F392" s="116"/>
      <c r="G392" s="116"/>
      <c r="H392" s="116"/>
      <c r="I392" s="116"/>
      <c r="J392" s="116"/>
      <c r="K392" s="116"/>
      <c r="L392" s="116"/>
      <c r="M392" s="116"/>
      <c r="N392" s="116"/>
      <c r="O392" s="116"/>
      <c r="P392" s="116"/>
      <c r="Q392" s="116"/>
      <c r="R392" s="116"/>
      <c r="S392" s="116"/>
      <c r="T392" s="116"/>
      <c r="U392" s="116"/>
      <c r="V392" s="116"/>
    </row>
    <row r="393" spans="1:22" ht="14.25" customHeight="1">
      <c r="A393" s="116"/>
      <c r="B393" s="116"/>
      <c r="C393" s="116"/>
      <c r="D393" s="116"/>
      <c r="E393" s="116"/>
      <c r="F393" s="116"/>
      <c r="G393" s="116"/>
      <c r="H393" s="116"/>
      <c r="I393" s="116"/>
      <c r="J393" s="116"/>
      <c r="K393" s="116"/>
      <c r="L393" s="116"/>
      <c r="M393" s="116"/>
      <c r="N393" s="116"/>
      <c r="O393" s="116"/>
      <c r="P393" s="116"/>
      <c r="Q393" s="116"/>
      <c r="R393" s="116"/>
      <c r="S393" s="116"/>
      <c r="T393" s="116"/>
      <c r="U393" s="116"/>
      <c r="V393" s="116"/>
    </row>
    <row r="394" spans="1:22" ht="14.25" customHeight="1">
      <c r="A394" s="116"/>
      <c r="B394" s="116"/>
      <c r="C394" s="116"/>
      <c r="D394" s="116"/>
      <c r="E394" s="116"/>
      <c r="F394" s="116"/>
      <c r="G394" s="116"/>
      <c r="H394" s="116"/>
      <c r="I394" s="116"/>
      <c r="J394" s="116"/>
      <c r="K394" s="116"/>
      <c r="L394" s="116"/>
      <c r="M394" s="116"/>
      <c r="N394" s="116"/>
      <c r="O394" s="116"/>
      <c r="P394" s="116"/>
      <c r="Q394" s="116"/>
      <c r="R394" s="116"/>
      <c r="S394" s="116"/>
      <c r="T394" s="116"/>
      <c r="U394" s="116"/>
      <c r="V394" s="116"/>
    </row>
    <row r="395" spans="1:22" ht="14.25" customHeight="1">
      <c r="A395" s="116"/>
      <c r="B395" s="116"/>
      <c r="C395" s="116"/>
      <c r="D395" s="116"/>
      <c r="E395" s="116"/>
      <c r="F395" s="116"/>
      <c r="G395" s="116"/>
      <c r="H395" s="116"/>
      <c r="I395" s="116"/>
      <c r="J395" s="116"/>
      <c r="K395" s="116"/>
      <c r="L395" s="116"/>
      <c r="M395" s="116"/>
      <c r="N395" s="116"/>
      <c r="O395" s="116"/>
      <c r="P395" s="116"/>
      <c r="Q395" s="116"/>
      <c r="R395" s="116"/>
      <c r="S395" s="116"/>
      <c r="T395" s="116"/>
      <c r="U395" s="116"/>
      <c r="V395" s="116"/>
    </row>
    <row r="396" spans="1:22" ht="14.25" customHeight="1">
      <c r="A396" s="116"/>
      <c r="B396" s="116"/>
      <c r="C396" s="116"/>
      <c r="D396" s="116"/>
      <c r="E396" s="116"/>
      <c r="F396" s="116"/>
      <c r="G396" s="116"/>
      <c r="H396" s="116"/>
      <c r="I396" s="116"/>
      <c r="J396" s="116"/>
      <c r="K396" s="116"/>
      <c r="L396" s="116"/>
      <c r="M396" s="116"/>
      <c r="N396" s="116"/>
      <c r="O396" s="116"/>
      <c r="P396" s="116"/>
      <c r="Q396" s="116"/>
      <c r="R396" s="116"/>
      <c r="S396" s="116"/>
      <c r="T396" s="116"/>
      <c r="U396" s="116"/>
      <c r="V396" s="116"/>
    </row>
    <row r="397" spans="1:22" ht="14.25" customHeight="1">
      <c r="A397" s="116"/>
      <c r="B397" s="116"/>
      <c r="C397" s="116"/>
      <c r="D397" s="116"/>
      <c r="E397" s="116"/>
      <c r="F397" s="116"/>
      <c r="G397" s="116"/>
      <c r="H397" s="116"/>
      <c r="I397" s="116"/>
      <c r="J397" s="116"/>
      <c r="K397" s="116"/>
      <c r="L397" s="116"/>
      <c r="M397" s="116"/>
      <c r="N397" s="116"/>
      <c r="O397" s="116"/>
      <c r="P397" s="116"/>
      <c r="Q397" s="116"/>
      <c r="R397" s="116"/>
      <c r="S397" s="116"/>
      <c r="T397" s="116"/>
      <c r="U397" s="116"/>
      <c r="V397" s="116"/>
    </row>
    <row r="398" spans="1:22" ht="14.25" customHeight="1">
      <c r="A398" s="116"/>
      <c r="B398" s="116"/>
      <c r="C398" s="116"/>
      <c r="D398" s="116"/>
      <c r="E398" s="116"/>
      <c r="F398" s="116"/>
      <c r="G398" s="116"/>
      <c r="H398" s="116"/>
      <c r="I398" s="116"/>
      <c r="J398" s="116"/>
      <c r="K398" s="116"/>
      <c r="L398" s="116"/>
      <c r="M398" s="116"/>
      <c r="N398" s="116"/>
      <c r="O398" s="116"/>
      <c r="P398" s="116"/>
      <c r="Q398" s="116"/>
      <c r="R398" s="116"/>
      <c r="S398" s="116"/>
      <c r="T398" s="116"/>
      <c r="U398" s="116"/>
      <c r="V398" s="116"/>
    </row>
    <row r="399" spans="1:22" ht="14.25" customHeight="1">
      <c r="A399" s="116"/>
      <c r="B399" s="116"/>
      <c r="C399" s="116"/>
      <c r="D399" s="116"/>
      <c r="E399" s="116"/>
      <c r="F399" s="116"/>
      <c r="G399" s="116"/>
      <c r="H399" s="116"/>
      <c r="I399" s="116"/>
      <c r="J399" s="116"/>
      <c r="K399" s="116"/>
      <c r="L399" s="116"/>
      <c r="M399" s="116"/>
      <c r="N399" s="116"/>
      <c r="O399" s="116"/>
      <c r="P399" s="116"/>
      <c r="Q399" s="116"/>
      <c r="R399" s="116"/>
      <c r="S399" s="116"/>
      <c r="T399" s="116"/>
      <c r="U399" s="116"/>
      <c r="V399" s="116"/>
    </row>
    <row r="400" spans="1:22" ht="14.25" customHeight="1">
      <c r="A400" s="116"/>
      <c r="B400" s="116"/>
      <c r="C400" s="116"/>
      <c r="D400" s="116"/>
      <c r="E400" s="116"/>
      <c r="F400" s="116"/>
      <c r="G400" s="116"/>
      <c r="H400" s="116"/>
      <c r="I400" s="116"/>
      <c r="J400" s="116"/>
      <c r="K400" s="116"/>
      <c r="L400" s="116"/>
      <c r="M400" s="116"/>
      <c r="N400" s="116"/>
      <c r="O400" s="116"/>
      <c r="P400" s="116"/>
      <c r="Q400" s="116"/>
      <c r="R400" s="116"/>
      <c r="S400" s="116"/>
      <c r="T400" s="116"/>
      <c r="U400" s="116"/>
      <c r="V400" s="116"/>
    </row>
    <row r="401" spans="1:22" ht="14.25" customHeight="1">
      <c r="A401" s="116"/>
      <c r="B401" s="116"/>
      <c r="C401" s="116"/>
      <c r="D401" s="116"/>
      <c r="E401" s="116"/>
      <c r="F401" s="116"/>
      <c r="G401" s="116"/>
      <c r="H401" s="116"/>
      <c r="I401" s="116"/>
      <c r="J401" s="116"/>
      <c r="K401" s="116"/>
      <c r="L401" s="116"/>
      <c r="M401" s="116"/>
      <c r="N401" s="116"/>
      <c r="O401" s="116"/>
      <c r="P401" s="116"/>
      <c r="Q401" s="116"/>
      <c r="R401" s="116"/>
      <c r="S401" s="116"/>
      <c r="T401" s="116"/>
      <c r="U401" s="116"/>
      <c r="V401" s="116"/>
    </row>
    <row r="402" spans="1:22" ht="14.25" customHeight="1">
      <c r="A402" s="116"/>
      <c r="B402" s="116"/>
      <c r="C402" s="116"/>
      <c r="D402" s="116"/>
      <c r="E402" s="116"/>
      <c r="F402" s="116"/>
      <c r="G402" s="116"/>
      <c r="H402" s="116"/>
      <c r="I402" s="116"/>
      <c r="J402" s="116"/>
      <c r="K402" s="116"/>
      <c r="L402" s="116"/>
      <c r="M402" s="116"/>
      <c r="N402" s="116"/>
      <c r="O402" s="116"/>
      <c r="P402" s="116"/>
      <c r="Q402" s="116"/>
      <c r="R402" s="116"/>
      <c r="S402" s="116"/>
      <c r="T402" s="116"/>
      <c r="U402" s="116"/>
      <c r="V402" s="116"/>
    </row>
    <row r="403" spans="1:22" ht="14.25" customHeight="1">
      <c r="A403" s="116"/>
      <c r="B403" s="116"/>
      <c r="C403" s="116"/>
      <c r="D403" s="116"/>
      <c r="E403" s="116"/>
      <c r="F403" s="116"/>
      <c r="G403" s="116"/>
      <c r="H403" s="116"/>
      <c r="I403" s="116"/>
      <c r="J403" s="116"/>
      <c r="K403" s="116"/>
      <c r="L403" s="116"/>
      <c r="M403" s="116"/>
      <c r="N403" s="116"/>
      <c r="O403" s="116"/>
      <c r="P403" s="116"/>
      <c r="Q403" s="116"/>
      <c r="R403" s="116"/>
      <c r="S403" s="116"/>
      <c r="T403" s="116"/>
      <c r="U403" s="116"/>
      <c r="V403" s="116"/>
    </row>
    <row r="404" spans="1:22" ht="14.25" customHeight="1">
      <c r="A404" s="116"/>
      <c r="B404" s="116"/>
      <c r="C404" s="116"/>
      <c r="D404" s="116"/>
      <c r="E404" s="116"/>
      <c r="F404" s="116"/>
      <c r="G404" s="116"/>
      <c r="H404" s="116"/>
      <c r="I404" s="116"/>
      <c r="J404" s="116"/>
      <c r="K404" s="116"/>
      <c r="L404" s="116"/>
      <c r="M404" s="116"/>
      <c r="N404" s="116"/>
      <c r="O404" s="116"/>
      <c r="P404" s="116"/>
      <c r="Q404" s="116"/>
      <c r="R404" s="116"/>
      <c r="S404" s="116"/>
      <c r="T404" s="116"/>
      <c r="U404" s="116"/>
      <c r="V404" s="116"/>
    </row>
    <row r="405" spans="1:22" ht="14.25" customHeight="1">
      <c r="A405" s="116"/>
      <c r="B405" s="116"/>
      <c r="C405" s="116"/>
      <c r="D405" s="116"/>
      <c r="E405" s="116"/>
      <c r="F405" s="116"/>
      <c r="G405" s="116"/>
      <c r="H405" s="116"/>
      <c r="I405" s="116"/>
      <c r="J405" s="116"/>
      <c r="K405" s="116"/>
      <c r="L405" s="116"/>
      <c r="M405" s="116"/>
      <c r="N405" s="116"/>
      <c r="O405" s="116"/>
      <c r="P405" s="116"/>
      <c r="Q405" s="116"/>
      <c r="R405" s="116"/>
      <c r="S405" s="116"/>
      <c r="T405" s="116"/>
      <c r="U405" s="116"/>
      <c r="V405" s="116"/>
    </row>
    <row r="406" spans="1:22" ht="14.25" customHeight="1">
      <c r="A406" s="116"/>
      <c r="B406" s="116"/>
      <c r="C406" s="116"/>
      <c r="D406" s="116"/>
      <c r="E406" s="116"/>
      <c r="F406" s="116"/>
      <c r="G406" s="116"/>
      <c r="H406" s="116"/>
      <c r="I406" s="116"/>
      <c r="J406" s="116"/>
      <c r="K406" s="116"/>
      <c r="L406" s="116"/>
      <c r="M406" s="116"/>
      <c r="N406" s="116"/>
      <c r="O406" s="116"/>
      <c r="P406" s="116"/>
      <c r="Q406" s="116"/>
      <c r="R406" s="116"/>
      <c r="S406" s="116"/>
      <c r="T406" s="116"/>
      <c r="U406" s="116"/>
      <c r="V406" s="116"/>
    </row>
    <row r="407" spans="1:22" ht="14.25" customHeight="1">
      <c r="A407" s="116"/>
      <c r="B407" s="116"/>
      <c r="C407" s="116"/>
      <c r="D407" s="116"/>
      <c r="E407" s="116"/>
      <c r="F407" s="116"/>
      <c r="G407" s="116"/>
      <c r="H407" s="116"/>
      <c r="I407" s="116"/>
      <c r="J407" s="116"/>
      <c r="K407" s="116"/>
      <c r="L407" s="116"/>
      <c r="M407" s="116"/>
      <c r="N407" s="116"/>
      <c r="O407" s="116"/>
      <c r="P407" s="116"/>
      <c r="Q407" s="116"/>
      <c r="R407" s="116"/>
      <c r="S407" s="116"/>
      <c r="T407" s="116"/>
      <c r="U407" s="116"/>
      <c r="V407" s="116"/>
    </row>
    <row r="408" spans="1:22" ht="14.25" customHeight="1">
      <c r="A408" s="116"/>
      <c r="B408" s="116"/>
      <c r="C408" s="116"/>
      <c r="D408" s="116"/>
      <c r="E408" s="116"/>
      <c r="F408" s="116"/>
      <c r="G408" s="116"/>
      <c r="H408" s="116"/>
      <c r="I408" s="116"/>
      <c r="J408" s="116"/>
      <c r="K408" s="116"/>
      <c r="L408" s="116"/>
      <c r="M408" s="116"/>
      <c r="N408" s="116"/>
      <c r="O408" s="116"/>
      <c r="P408" s="116"/>
      <c r="Q408" s="116"/>
      <c r="R408" s="116"/>
      <c r="S408" s="116"/>
      <c r="T408" s="116"/>
      <c r="U408" s="116"/>
      <c r="V408" s="116"/>
    </row>
    <row r="409" spans="1:22" ht="14.25" customHeight="1">
      <c r="A409" s="116"/>
      <c r="B409" s="116"/>
      <c r="C409" s="116"/>
      <c r="D409" s="116"/>
      <c r="E409" s="116"/>
      <c r="F409" s="116"/>
      <c r="G409" s="116"/>
      <c r="H409" s="116"/>
      <c r="I409" s="116"/>
      <c r="J409" s="116"/>
      <c r="K409" s="116"/>
      <c r="L409" s="116"/>
      <c r="M409" s="116"/>
      <c r="N409" s="116"/>
      <c r="O409" s="116"/>
      <c r="P409" s="116"/>
      <c r="Q409" s="116"/>
      <c r="R409" s="116"/>
      <c r="S409" s="116"/>
      <c r="T409" s="116"/>
      <c r="U409" s="116"/>
      <c r="V409" s="116"/>
    </row>
    <row r="410" spans="1:22" ht="14.25" customHeight="1">
      <c r="A410" s="116"/>
      <c r="B410" s="116"/>
      <c r="C410" s="116"/>
      <c r="D410" s="116"/>
      <c r="E410" s="116"/>
      <c r="F410" s="116"/>
      <c r="G410" s="116"/>
      <c r="H410" s="116"/>
      <c r="I410" s="116"/>
      <c r="J410" s="116"/>
      <c r="K410" s="116"/>
      <c r="L410" s="116"/>
      <c r="M410" s="116"/>
      <c r="N410" s="116"/>
      <c r="O410" s="116"/>
      <c r="P410" s="116"/>
      <c r="Q410" s="116"/>
      <c r="R410" s="116"/>
      <c r="S410" s="116"/>
      <c r="T410" s="116"/>
      <c r="U410" s="116"/>
      <c r="V410" s="116"/>
    </row>
    <row r="411" spans="1:22" ht="14.25" customHeight="1">
      <c r="A411" s="116"/>
      <c r="B411" s="116"/>
      <c r="C411" s="116"/>
      <c r="D411" s="116"/>
      <c r="E411" s="116"/>
      <c r="F411" s="116"/>
      <c r="G411" s="116"/>
      <c r="H411" s="116"/>
      <c r="I411" s="116"/>
      <c r="J411" s="116"/>
      <c r="K411" s="116"/>
      <c r="L411" s="116"/>
      <c r="M411" s="116"/>
      <c r="N411" s="116"/>
      <c r="O411" s="116"/>
      <c r="P411" s="116"/>
      <c r="Q411" s="116"/>
      <c r="R411" s="116"/>
      <c r="S411" s="116"/>
      <c r="T411" s="116"/>
      <c r="U411" s="116"/>
      <c r="V411" s="116"/>
    </row>
    <row r="412" spans="1:22" ht="14.25" customHeight="1">
      <c r="A412" s="116"/>
      <c r="B412" s="116"/>
      <c r="C412" s="116"/>
      <c r="D412" s="116"/>
      <c r="E412" s="116"/>
      <c r="F412" s="116"/>
      <c r="G412" s="116"/>
      <c r="H412" s="116"/>
      <c r="I412" s="116"/>
      <c r="J412" s="116"/>
      <c r="K412" s="116"/>
      <c r="L412" s="116"/>
      <c r="M412" s="116"/>
      <c r="N412" s="116"/>
      <c r="O412" s="116"/>
      <c r="P412" s="116"/>
      <c r="Q412" s="116"/>
      <c r="R412" s="116"/>
      <c r="S412" s="116"/>
      <c r="T412" s="116"/>
      <c r="U412" s="116"/>
      <c r="V412" s="116"/>
    </row>
    <row r="413" spans="1:22" ht="14.25" customHeight="1">
      <c r="A413" s="116"/>
      <c r="B413" s="116"/>
      <c r="C413" s="116"/>
      <c r="D413" s="116"/>
      <c r="E413" s="116"/>
      <c r="F413" s="116"/>
      <c r="G413" s="116"/>
      <c r="H413" s="116"/>
      <c r="I413" s="116"/>
      <c r="J413" s="116"/>
      <c r="K413" s="116"/>
      <c r="L413" s="116"/>
      <c r="M413" s="116"/>
      <c r="N413" s="116"/>
      <c r="O413" s="116"/>
      <c r="P413" s="116"/>
      <c r="Q413" s="116"/>
      <c r="R413" s="116"/>
      <c r="S413" s="116"/>
      <c r="T413" s="116"/>
      <c r="U413" s="116"/>
      <c r="V413" s="116"/>
    </row>
    <row r="414" spans="1:22" ht="14.25" customHeight="1">
      <c r="A414" s="116"/>
      <c r="B414" s="116"/>
      <c r="C414" s="116"/>
      <c r="D414" s="116"/>
      <c r="E414" s="116"/>
      <c r="F414" s="116"/>
      <c r="G414" s="116"/>
      <c r="H414" s="116"/>
      <c r="I414" s="116"/>
      <c r="J414" s="116"/>
      <c r="K414" s="116"/>
      <c r="L414" s="116"/>
      <c r="M414" s="116"/>
      <c r="N414" s="116"/>
      <c r="O414" s="116"/>
      <c r="P414" s="116"/>
      <c r="Q414" s="116"/>
      <c r="R414" s="116"/>
      <c r="S414" s="116"/>
      <c r="T414" s="116"/>
      <c r="U414" s="116"/>
      <c r="V414" s="116"/>
    </row>
    <row r="415" spans="1:22" ht="14.25" customHeight="1">
      <c r="A415" s="116"/>
      <c r="B415" s="116"/>
      <c r="C415" s="116"/>
      <c r="D415" s="116"/>
      <c r="E415" s="116"/>
      <c r="F415" s="116"/>
      <c r="G415" s="116"/>
      <c r="H415" s="116"/>
      <c r="I415" s="116"/>
      <c r="J415" s="116"/>
      <c r="K415" s="116"/>
      <c r="L415" s="116"/>
      <c r="M415" s="116"/>
      <c r="N415" s="116"/>
      <c r="O415" s="116"/>
      <c r="P415" s="116"/>
      <c r="Q415" s="116"/>
      <c r="R415" s="116"/>
      <c r="S415" s="116"/>
      <c r="T415" s="116"/>
      <c r="U415" s="116"/>
      <c r="V415" s="116"/>
    </row>
    <row r="416" spans="1:22" ht="14.25" customHeight="1">
      <c r="A416" s="116"/>
      <c r="B416" s="116"/>
      <c r="C416" s="116"/>
      <c r="D416" s="116"/>
      <c r="E416" s="116"/>
      <c r="F416" s="116"/>
      <c r="G416" s="116"/>
      <c r="H416" s="116"/>
      <c r="I416" s="116"/>
      <c r="J416" s="116"/>
      <c r="K416" s="116"/>
      <c r="L416" s="116"/>
      <c r="M416" s="116"/>
      <c r="N416" s="116"/>
      <c r="O416" s="116"/>
      <c r="P416" s="116"/>
      <c r="Q416" s="116"/>
      <c r="R416" s="116"/>
      <c r="S416" s="116"/>
      <c r="T416" s="116"/>
      <c r="U416" s="116"/>
      <c r="V416" s="116"/>
    </row>
    <row r="417" spans="1:22" ht="14.25" customHeight="1">
      <c r="A417" s="116"/>
      <c r="B417" s="116"/>
      <c r="C417" s="116"/>
      <c r="D417" s="116"/>
      <c r="E417" s="116"/>
      <c r="F417" s="116"/>
      <c r="G417" s="116"/>
      <c r="H417" s="116"/>
      <c r="I417" s="116"/>
      <c r="J417" s="116"/>
      <c r="K417" s="116"/>
      <c r="L417" s="116"/>
      <c r="M417" s="116"/>
      <c r="N417" s="116"/>
      <c r="O417" s="116"/>
      <c r="P417" s="116"/>
      <c r="Q417" s="116"/>
      <c r="R417" s="116"/>
      <c r="S417" s="116"/>
      <c r="T417" s="116"/>
      <c r="U417" s="116"/>
      <c r="V417" s="116"/>
    </row>
    <row r="418" spans="1:22" ht="14.25" customHeight="1">
      <c r="A418" s="116"/>
      <c r="B418" s="116"/>
      <c r="C418" s="116"/>
      <c r="D418" s="116"/>
      <c r="E418" s="116"/>
      <c r="F418" s="116"/>
      <c r="G418" s="116"/>
      <c r="H418" s="116"/>
      <c r="I418" s="116"/>
      <c r="J418" s="116"/>
      <c r="K418" s="116"/>
      <c r="L418" s="116"/>
      <c r="M418" s="116"/>
      <c r="N418" s="116"/>
      <c r="O418" s="116"/>
      <c r="P418" s="116"/>
      <c r="Q418" s="116"/>
      <c r="R418" s="116"/>
      <c r="S418" s="116"/>
      <c r="T418" s="116"/>
      <c r="U418" s="116"/>
      <c r="V418" s="116"/>
    </row>
    <row r="419" spans="1:22" ht="14.25" customHeight="1">
      <c r="A419" s="116"/>
      <c r="B419" s="116"/>
      <c r="C419" s="116"/>
      <c r="D419" s="116"/>
      <c r="E419" s="116"/>
      <c r="F419" s="116"/>
      <c r="G419" s="116"/>
      <c r="H419" s="116"/>
      <c r="I419" s="116"/>
      <c r="J419" s="116"/>
      <c r="K419" s="116"/>
      <c r="L419" s="116"/>
      <c r="M419" s="116"/>
      <c r="N419" s="116"/>
      <c r="O419" s="116"/>
      <c r="P419" s="116"/>
      <c r="Q419" s="116"/>
      <c r="R419" s="116"/>
      <c r="S419" s="116"/>
      <c r="T419" s="116"/>
      <c r="U419" s="116"/>
      <c r="V419" s="116"/>
    </row>
    <row r="420" spans="1:22" ht="14.25" customHeight="1">
      <c r="A420" s="116"/>
      <c r="B420" s="116"/>
      <c r="C420" s="116"/>
      <c r="D420" s="116"/>
      <c r="E420" s="116"/>
      <c r="F420" s="116"/>
      <c r="G420" s="116"/>
      <c r="H420" s="116"/>
      <c r="I420" s="116"/>
      <c r="J420" s="116"/>
      <c r="K420" s="116"/>
      <c r="L420" s="116"/>
      <c r="M420" s="116"/>
      <c r="N420" s="116"/>
      <c r="O420" s="116"/>
      <c r="P420" s="116"/>
      <c r="Q420" s="116"/>
      <c r="R420" s="116"/>
      <c r="S420" s="116"/>
      <c r="T420" s="116"/>
      <c r="U420" s="116"/>
      <c r="V420" s="116"/>
    </row>
    <row r="421" spans="1:22" ht="14.25" customHeight="1">
      <c r="A421" s="116"/>
      <c r="B421" s="116"/>
      <c r="C421" s="116"/>
      <c r="D421" s="116"/>
      <c r="E421" s="116"/>
      <c r="F421" s="116"/>
      <c r="G421" s="116"/>
      <c r="H421" s="116"/>
      <c r="I421" s="116"/>
      <c r="J421" s="116"/>
      <c r="K421" s="116"/>
      <c r="L421" s="116"/>
      <c r="M421" s="116"/>
      <c r="N421" s="116"/>
      <c r="O421" s="116"/>
      <c r="P421" s="116"/>
      <c r="Q421" s="116"/>
      <c r="R421" s="116"/>
      <c r="S421" s="116"/>
      <c r="T421" s="116"/>
      <c r="U421" s="116"/>
      <c r="V421" s="116"/>
    </row>
    <row r="422" spans="1:22" ht="14.25" customHeight="1">
      <c r="A422" s="116"/>
      <c r="B422" s="116"/>
      <c r="C422" s="116"/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  <c r="Q422" s="116"/>
      <c r="R422" s="116"/>
      <c r="S422" s="116"/>
      <c r="T422" s="116"/>
      <c r="U422" s="116"/>
      <c r="V422" s="116"/>
    </row>
    <row r="423" spans="1:22" ht="14.25" customHeight="1">
      <c r="A423" s="116"/>
      <c r="B423" s="116"/>
      <c r="C423" s="116"/>
      <c r="D423" s="116"/>
      <c r="E423" s="116"/>
      <c r="F423" s="116"/>
      <c r="G423" s="116"/>
      <c r="H423" s="116"/>
      <c r="I423" s="116"/>
      <c r="J423" s="116"/>
      <c r="K423" s="116"/>
      <c r="L423" s="116"/>
      <c r="M423" s="116"/>
      <c r="N423" s="116"/>
      <c r="O423" s="116"/>
      <c r="P423" s="116"/>
      <c r="Q423" s="116"/>
      <c r="R423" s="116"/>
      <c r="S423" s="116"/>
      <c r="T423" s="116"/>
      <c r="U423" s="116"/>
      <c r="V423" s="116"/>
    </row>
    <row r="424" spans="1:22" ht="14.25" customHeight="1">
      <c r="A424" s="116"/>
      <c r="B424" s="116"/>
      <c r="C424" s="116"/>
      <c r="D424" s="116"/>
      <c r="E424" s="116"/>
      <c r="F424" s="116"/>
      <c r="G424" s="116"/>
      <c r="H424" s="116"/>
      <c r="I424" s="116"/>
      <c r="J424" s="116"/>
      <c r="K424" s="116"/>
      <c r="L424" s="116"/>
      <c r="M424" s="116"/>
      <c r="N424" s="116"/>
      <c r="O424" s="116"/>
      <c r="P424" s="116"/>
      <c r="Q424" s="116"/>
      <c r="R424" s="116"/>
      <c r="S424" s="116"/>
      <c r="T424" s="116"/>
      <c r="U424" s="116"/>
      <c r="V424" s="116"/>
    </row>
    <row r="425" spans="1:22" ht="14.25" customHeight="1">
      <c r="A425" s="116"/>
      <c r="B425" s="116"/>
      <c r="C425" s="116"/>
      <c r="D425" s="116"/>
      <c r="E425" s="116"/>
      <c r="F425" s="116"/>
      <c r="G425" s="116"/>
      <c r="H425" s="116"/>
      <c r="I425" s="116"/>
      <c r="J425" s="116"/>
      <c r="K425" s="116"/>
      <c r="L425" s="116"/>
      <c r="M425" s="116"/>
      <c r="N425" s="116"/>
      <c r="O425" s="116"/>
      <c r="P425" s="116"/>
      <c r="Q425" s="116"/>
      <c r="R425" s="116"/>
      <c r="S425" s="116"/>
      <c r="T425" s="116"/>
      <c r="U425" s="116"/>
      <c r="V425" s="116"/>
    </row>
    <row r="426" spans="1:22" ht="14.25" customHeight="1">
      <c r="A426" s="116"/>
      <c r="B426" s="116"/>
      <c r="C426" s="116"/>
      <c r="D426" s="116"/>
      <c r="E426" s="116"/>
      <c r="F426" s="116"/>
      <c r="G426" s="116"/>
      <c r="H426" s="116"/>
      <c r="I426" s="116"/>
      <c r="J426" s="116"/>
      <c r="K426" s="116"/>
      <c r="L426" s="116"/>
      <c r="M426" s="116"/>
      <c r="N426" s="116"/>
      <c r="O426" s="116"/>
      <c r="P426" s="116"/>
      <c r="Q426" s="116"/>
      <c r="R426" s="116"/>
      <c r="S426" s="116"/>
      <c r="T426" s="116"/>
      <c r="U426" s="116"/>
      <c r="V426" s="116"/>
    </row>
    <row r="427" spans="1:22" ht="14.25" customHeight="1">
      <c r="A427" s="116"/>
      <c r="B427" s="116"/>
      <c r="C427" s="116"/>
      <c r="D427" s="116"/>
      <c r="E427" s="116"/>
      <c r="F427" s="116"/>
      <c r="G427" s="116"/>
      <c r="H427" s="116"/>
      <c r="I427" s="116"/>
      <c r="J427" s="116"/>
      <c r="K427" s="116"/>
      <c r="L427" s="116"/>
      <c r="M427" s="116"/>
      <c r="N427" s="116"/>
      <c r="O427" s="116"/>
      <c r="P427" s="116"/>
      <c r="Q427" s="116"/>
      <c r="R427" s="116"/>
      <c r="S427" s="116"/>
      <c r="T427" s="116"/>
      <c r="U427" s="116"/>
      <c r="V427" s="116"/>
    </row>
    <row r="428" spans="1:22" ht="14.25" customHeight="1">
      <c r="A428" s="116"/>
      <c r="B428" s="116"/>
      <c r="C428" s="116"/>
      <c r="D428" s="116"/>
      <c r="E428" s="116"/>
      <c r="F428" s="116"/>
      <c r="G428" s="116"/>
      <c r="H428" s="116"/>
      <c r="I428" s="116"/>
      <c r="J428" s="116"/>
      <c r="K428" s="116"/>
      <c r="L428" s="116"/>
      <c r="M428" s="116"/>
      <c r="N428" s="116"/>
      <c r="O428" s="116"/>
      <c r="P428" s="116"/>
      <c r="Q428" s="116"/>
      <c r="R428" s="116"/>
      <c r="S428" s="116"/>
      <c r="T428" s="116"/>
      <c r="U428" s="116"/>
      <c r="V428" s="116"/>
    </row>
    <row r="429" spans="1:22" ht="14.25" customHeight="1">
      <c r="A429" s="116"/>
      <c r="B429" s="116"/>
      <c r="C429" s="116"/>
      <c r="D429" s="116"/>
      <c r="E429" s="116"/>
      <c r="F429" s="116"/>
      <c r="G429" s="116"/>
      <c r="H429" s="116"/>
      <c r="I429" s="116"/>
      <c r="J429" s="116"/>
      <c r="K429" s="116"/>
      <c r="L429" s="116"/>
      <c r="M429" s="116"/>
      <c r="N429" s="116"/>
      <c r="O429" s="116"/>
      <c r="P429" s="116"/>
      <c r="Q429" s="116"/>
      <c r="R429" s="116"/>
      <c r="S429" s="116"/>
      <c r="T429" s="116"/>
      <c r="U429" s="116"/>
      <c r="V429" s="116"/>
    </row>
    <row r="430" spans="1:22" ht="14.25" customHeight="1">
      <c r="A430" s="116"/>
      <c r="B430" s="116"/>
      <c r="C430" s="116"/>
      <c r="D430" s="116"/>
      <c r="E430" s="116"/>
      <c r="F430" s="116"/>
      <c r="G430" s="116"/>
      <c r="H430" s="116"/>
      <c r="I430" s="116"/>
      <c r="J430" s="116"/>
      <c r="K430" s="116"/>
      <c r="L430" s="116"/>
      <c r="M430" s="116"/>
      <c r="N430" s="116"/>
      <c r="O430" s="116"/>
      <c r="P430" s="116"/>
      <c r="Q430" s="116"/>
      <c r="R430" s="116"/>
      <c r="S430" s="116"/>
      <c r="T430" s="116"/>
      <c r="U430" s="116"/>
      <c r="V430" s="116"/>
    </row>
    <row r="431" spans="1:22" ht="14.25" customHeight="1">
      <c r="A431" s="116"/>
      <c r="B431" s="116"/>
      <c r="C431" s="116"/>
      <c r="D431" s="116"/>
      <c r="E431" s="116"/>
      <c r="F431" s="116"/>
      <c r="G431" s="116"/>
      <c r="H431" s="116"/>
      <c r="I431" s="116"/>
      <c r="J431" s="116"/>
      <c r="K431" s="116"/>
      <c r="L431" s="116"/>
      <c r="M431" s="116"/>
      <c r="N431" s="116"/>
      <c r="O431" s="116"/>
      <c r="P431" s="116"/>
      <c r="Q431" s="116"/>
      <c r="R431" s="116"/>
      <c r="S431" s="116"/>
      <c r="T431" s="116"/>
      <c r="U431" s="116"/>
      <c r="V431" s="116"/>
    </row>
    <row r="432" spans="1:22" ht="14.25" customHeight="1">
      <c r="A432" s="116"/>
      <c r="B432" s="116"/>
      <c r="C432" s="116"/>
      <c r="D432" s="116"/>
      <c r="E432" s="116"/>
      <c r="F432" s="116"/>
      <c r="G432" s="116"/>
      <c r="H432" s="116"/>
      <c r="I432" s="116"/>
      <c r="J432" s="116"/>
      <c r="K432" s="116"/>
      <c r="L432" s="116"/>
      <c r="M432" s="116"/>
      <c r="N432" s="116"/>
      <c r="O432" s="116"/>
      <c r="P432" s="116"/>
      <c r="Q432" s="116"/>
      <c r="R432" s="116"/>
      <c r="S432" s="116"/>
      <c r="T432" s="116"/>
      <c r="U432" s="116"/>
      <c r="V432" s="116"/>
    </row>
    <row r="433" spans="1:22" ht="14.25" customHeight="1">
      <c r="A433" s="116"/>
      <c r="B433" s="116"/>
      <c r="C433" s="116"/>
      <c r="D433" s="116"/>
      <c r="E433" s="116"/>
      <c r="F433" s="116"/>
      <c r="G433" s="116"/>
      <c r="H433" s="116"/>
      <c r="I433" s="116"/>
      <c r="J433" s="116"/>
      <c r="K433" s="116"/>
      <c r="L433" s="116"/>
      <c r="M433" s="116"/>
      <c r="N433" s="116"/>
      <c r="O433" s="116"/>
      <c r="P433" s="116"/>
      <c r="Q433" s="116"/>
      <c r="R433" s="116"/>
      <c r="S433" s="116"/>
      <c r="T433" s="116"/>
      <c r="U433" s="116"/>
      <c r="V433" s="116"/>
    </row>
    <row r="434" spans="1:22" ht="14.25" customHeight="1">
      <c r="A434" s="116"/>
      <c r="B434" s="116"/>
      <c r="C434" s="116"/>
      <c r="D434" s="116"/>
      <c r="E434" s="116"/>
      <c r="F434" s="116"/>
      <c r="G434" s="116"/>
      <c r="H434" s="116"/>
      <c r="I434" s="116"/>
      <c r="J434" s="116"/>
      <c r="K434" s="116"/>
      <c r="L434" s="116"/>
      <c r="M434" s="116"/>
      <c r="N434" s="116"/>
      <c r="O434" s="116"/>
      <c r="P434" s="116"/>
      <c r="Q434" s="116"/>
      <c r="R434" s="116"/>
      <c r="S434" s="116"/>
      <c r="T434" s="116"/>
      <c r="U434" s="116"/>
      <c r="V434" s="116"/>
    </row>
    <row r="435" spans="1:22" ht="14.25" customHeight="1">
      <c r="A435" s="116"/>
      <c r="B435" s="116"/>
      <c r="C435" s="116"/>
      <c r="D435" s="116"/>
      <c r="E435" s="116"/>
      <c r="F435" s="116"/>
      <c r="G435" s="116"/>
      <c r="H435" s="116"/>
      <c r="I435" s="116"/>
      <c r="J435" s="116"/>
      <c r="K435" s="116"/>
      <c r="L435" s="116"/>
      <c r="M435" s="116"/>
      <c r="N435" s="116"/>
      <c r="O435" s="116"/>
      <c r="P435" s="116"/>
      <c r="Q435" s="116"/>
      <c r="R435" s="116"/>
      <c r="S435" s="116"/>
      <c r="T435" s="116"/>
      <c r="U435" s="116"/>
      <c r="V435" s="116"/>
    </row>
    <row r="436" spans="1:22" ht="14.25" customHeight="1">
      <c r="A436" s="116"/>
      <c r="B436" s="116"/>
      <c r="C436" s="116"/>
      <c r="D436" s="116"/>
      <c r="E436" s="116"/>
      <c r="F436" s="116"/>
      <c r="G436" s="116"/>
      <c r="H436" s="116"/>
      <c r="I436" s="116"/>
      <c r="J436" s="116"/>
      <c r="K436" s="116"/>
      <c r="L436" s="116"/>
      <c r="M436" s="116"/>
      <c r="N436" s="116"/>
      <c r="O436" s="116"/>
      <c r="P436" s="116"/>
      <c r="Q436" s="116"/>
      <c r="R436" s="116"/>
      <c r="S436" s="116"/>
      <c r="T436" s="116"/>
      <c r="U436" s="116"/>
      <c r="V436" s="116"/>
    </row>
    <row r="437" spans="1:22" ht="14.25" customHeight="1">
      <c r="A437" s="116"/>
      <c r="B437" s="116"/>
      <c r="C437" s="116"/>
      <c r="D437" s="116"/>
      <c r="E437" s="116"/>
      <c r="F437" s="116"/>
      <c r="G437" s="116"/>
      <c r="H437" s="116"/>
      <c r="I437" s="116"/>
      <c r="J437" s="116"/>
      <c r="K437" s="116"/>
      <c r="L437" s="116"/>
      <c r="M437" s="116"/>
      <c r="N437" s="116"/>
      <c r="O437" s="116"/>
      <c r="P437" s="116"/>
      <c r="Q437" s="116"/>
      <c r="R437" s="116"/>
      <c r="S437" s="116"/>
      <c r="T437" s="116"/>
      <c r="U437" s="116"/>
      <c r="V437" s="116"/>
    </row>
    <row r="438" spans="1:22" ht="14.25" customHeight="1">
      <c r="A438" s="116"/>
      <c r="B438" s="116"/>
      <c r="C438" s="116"/>
      <c r="D438" s="116"/>
      <c r="E438" s="116"/>
      <c r="F438" s="116"/>
      <c r="G438" s="116"/>
      <c r="H438" s="116"/>
      <c r="I438" s="116"/>
      <c r="J438" s="116"/>
      <c r="K438" s="116"/>
      <c r="L438" s="116"/>
      <c r="M438" s="116"/>
      <c r="N438" s="116"/>
      <c r="O438" s="116"/>
      <c r="P438" s="116"/>
      <c r="Q438" s="116"/>
      <c r="R438" s="116"/>
      <c r="S438" s="116"/>
      <c r="T438" s="116"/>
      <c r="U438" s="116"/>
      <c r="V438" s="116"/>
    </row>
    <row r="439" spans="1:22" ht="14.25" customHeight="1">
      <c r="A439" s="116"/>
      <c r="B439" s="116"/>
      <c r="C439" s="116"/>
      <c r="D439" s="116"/>
      <c r="E439" s="116"/>
      <c r="F439" s="116"/>
      <c r="G439" s="116"/>
      <c r="H439" s="116"/>
      <c r="I439" s="116"/>
      <c r="J439" s="116"/>
      <c r="K439" s="116"/>
      <c r="L439" s="116"/>
      <c r="M439" s="116"/>
      <c r="N439" s="116"/>
      <c r="O439" s="116"/>
      <c r="P439" s="116"/>
      <c r="Q439" s="116"/>
      <c r="R439" s="116"/>
      <c r="S439" s="116"/>
      <c r="T439" s="116"/>
      <c r="U439" s="116"/>
      <c r="V439" s="116"/>
    </row>
    <row r="440" spans="1:22" ht="14.25" customHeight="1">
      <c r="A440" s="116"/>
      <c r="B440" s="116"/>
      <c r="C440" s="116"/>
      <c r="D440" s="116"/>
      <c r="E440" s="116"/>
      <c r="F440" s="116"/>
      <c r="G440" s="116"/>
      <c r="H440" s="116"/>
      <c r="I440" s="116"/>
      <c r="J440" s="116"/>
      <c r="K440" s="116"/>
      <c r="L440" s="116"/>
      <c r="M440" s="116"/>
      <c r="N440" s="116"/>
      <c r="O440" s="116"/>
      <c r="P440" s="116"/>
      <c r="Q440" s="116"/>
      <c r="R440" s="116"/>
      <c r="S440" s="116"/>
      <c r="T440" s="116"/>
      <c r="U440" s="116"/>
      <c r="V440" s="116"/>
    </row>
    <row r="441" spans="1:22" ht="14.25" customHeight="1">
      <c r="A441" s="116"/>
      <c r="B441" s="116"/>
      <c r="C441" s="116"/>
      <c r="D441" s="116"/>
      <c r="E441" s="116"/>
      <c r="F441" s="116"/>
      <c r="G441" s="116"/>
      <c r="H441" s="116"/>
      <c r="I441" s="116"/>
      <c r="J441" s="116"/>
      <c r="K441" s="116"/>
      <c r="L441" s="116"/>
      <c r="M441" s="116"/>
      <c r="N441" s="116"/>
      <c r="O441" s="116"/>
      <c r="P441" s="116"/>
      <c r="Q441" s="116"/>
      <c r="R441" s="116"/>
      <c r="S441" s="116"/>
      <c r="T441" s="116"/>
      <c r="U441" s="116"/>
      <c r="V441" s="116"/>
    </row>
    <row r="442" spans="1:22" ht="14.25" customHeight="1">
      <c r="A442" s="116"/>
      <c r="B442" s="116"/>
      <c r="C442" s="116"/>
      <c r="D442" s="116"/>
      <c r="E442" s="116"/>
      <c r="F442" s="116"/>
      <c r="G442" s="116"/>
      <c r="H442" s="116"/>
      <c r="I442" s="116"/>
      <c r="J442" s="116"/>
      <c r="K442" s="116"/>
      <c r="L442" s="116"/>
      <c r="M442" s="116"/>
      <c r="N442" s="116"/>
      <c r="O442" s="116"/>
      <c r="P442" s="116"/>
      <c r="Q442" s="116"/>
      <c r="R442" s="116"/>
      <c r="S442" s="116"/>
      <c r="T442" s="116"/>
      <c r="U442" s="116"/>
      <c r="V442" s="116"/>
    </row>
    <row r="443" spans="1:22" ht="14.25" customHeight="1">
      <c r="A443" s="116"/>
      <c r="B443" s="116"/>
      <c r="C443" s="116"/>
      <c r="D443" s="116"/>
      <c r="E443" s="116"/>
      <c r="F443" s="116"/>
      <c r="G443" s="116"/>
      <c r="H443" s="116"/>
      <c r="I443" s="116"/>
      <c r="J443" s="116"/>
      <c r="K443" s="116"/>
      <c r="L443" s="116"/>
      <c r="M443" s="116"/>
      <c r="N443" s="116"/>
      <c r="O443" s="116"/>
      <c r="P443" s="116"/>
      <c r="Q443" s="116"/>
      <c r="R443" s="116"/>
      <c r="S443" s="116"/>
      <c r="T443" s="116"/>
      <c r="U443" s="116"/>
      <c r="V443" s="116"/>
    </row>
    <row r="444" spans="1:22" ht="14.25" customHeight="1">
      <c r="A444" s="116"/>
      <c r="B444" s="116"/>
      <c r="C444" s="116"/>
      <c r="D444" s="116"/>
      <c r="E444" s="116"/>
      <c r="F444" s="116"/>
      <c r="G444" s="116"/>
      <c r="H444" s="116"/>
      <c r="I444" s="116"/>
      <c r="J444" s="116"/>
      <c r="K444" s="116"/>
      <c r="L444" s="116"/>
      <c r="M444" s="116"/>
      <c r="N444" s="116"/>
      <c r="O444" s="116"/>
      <c r="P444" s="116"/>
      <c r="Q444" s="116"/>
      <c r="R444" s="116"/>
      <c r="S444" s="116"/>
      <c r="T444" s="116"/>
      <c r="U444" s="116"/>
      <c r="V444" s="116"/>
    </row>
    <row r="445" spans="1:22" ht="14.25" customHeight="1">
      <c r="A445" s="116"/>
      <c r="B445" s="116"/>
      <c r="C445" s="116"/>
      <c r="D445" s="116"/>
      <c r="E445" s="116"/>
      <c r="F445" s="116"/>
      <c r="G445" s="116"/>
      <c r="H445" s="116"/>
      <c r="I445" s="116"/>
      <c r="J445" s="116"/>
      <c r="K445" s="116"/>
      <c r="L445" s="116"/>
      <c r="M445" s="116"/>
      <c r="N445" s="116"/>
      <c r="O445" s="116"/>
      <c r="P445" s="116"/>
      <c r="Q445" s="116"/>
      <c r="R445" s="116"/>
      <c r="S445" s="116"/>
      <c r="T445" s="116"/>
      <c r="U445" s="116"/>
      <c r="V445" s="116"/>
    </row>
    <row r="446" spans="1:22" ht="14.25" customHeight="1">
      <c r="A446" s="116"/>
      <c r="B446" s="116"/>
      <c r="C446" s="116"/>
      <c r="D446" s="116"/>
      <c r="E446" s="116"/>
      <c r="F446" s="116"/>
      <c r="G446" s="116"/>
      <c r="H446" s="116"/>
      <c r="I446" s="116"/>
      <c r="J446" s="116"/>
      <c r="K446" s="116"/>
      <c r="L446" s="116"/>
      <c r="M446" s="116"/>
      <c r="N446" s="116"/>
      <c r="O446" s="116"/>
      <c r="P446" s="116"/>
      <c r="Q446" s="116"/>
      <c r="R446" s="116"/>
      <c r="S446" s="116"/>
      <c r="T446" s="116"/>
      <c r="U446" s="116"/>
      <c r="V446" s="116"/>
    </row>
    <row r="447" spans="1:22" ht="14.25" customHeight="1">
      <c r="A447" s="116"/>
      <c r="B447" s="116"/>
      <c r="C447" s="116"/>
      <c r="D447" s="116"/>
      <c r="E447" s="116"/>
      <c r="F447" s="116"/>
      <c r="G447" s="116"/>
      <c r="H447" s="116"/>
      <c r="I447" s="116"/>
      <c r="J447" s="116"/>
      <c r="K447" s="116"/>
      <c r="L447" s="116"/>
      <c r="M447" s="116"/>
      <c r="N447" s="116"/>
      <c r="O447" s="116"/>
      <c r="P447" s="116"/>
      <c r="Q447" s="116"/>
      <c r="R447" s="116"/>
      <c r="S447" s="116"/>
      <c r="T447" s="116"/>
      <c r="U447" s="116"/>
      <c r="V447" s="116"/>
    </row>
    <row r="448" spans="1:22" ht="14.25" customHeight="1">
      <c r="A448" s="116"/>
      <c r="B448" s="116"/>
      <c r="C448" s="116"/>
      <c r="D448" s="116"/>
      <c r="E448" s="116"/>
      <c r="F448" s="116"/>
      <c r="G448" s="116"/>
      <c r="H448" s="116"/>
      <c r="I448" s="116"/>
      <c r="J448" s="116"/>
      <c r="K448" s="116"/>
      <c r="L448" s="116"/>
      <c r="M448" s="116"/>
      <c r="N448" s="116"/>
      <c r="O448" s="116"/>
      <c r="P448" s="116"/>
      <c r="Q448" s="116"/>
      <c r="R448" s="116"/>
      <c r="S448" s="116"/>
      <c r="T448" s="116"/>
      <c r="U448" s="116"/>
      <c r="V448" s="116"/>
    </row>
    <row r="449" spans="1:22" ht="14.25" customHeight="1">
      <c r="A449" s="116"/>
      <c r="B449" s="116"/>
      <c r="C449" s="116"/>
      <c r="D449" s="116"/>
      <c r="E449" s="116"/>
      <c r="F449" s="116"/>
      <c r="G449" s="116"/>
      <c r="H449" s="116"/>
      <c r="I449" s="116"/>
      <c r="J449" s="116"/>
      <c r="K449" s="116"/>
      <c r="L449" s="116"/>
      <c r="M449" s="116"/>
      <c r="N449" s="116"/>
      <c r="O449" s="116"/>
      <c r="P449" s="116"/>
      <c r="Q449" s="116"/>
      <c r="R449" s="116"/>
      <c r="S449" s="116"/>
      <c r="T449" s="116"/>
      <c r="U449" s="116"/>
      <c r="V449" s="116"/>
    </row>
    <row r="450" spans="1:22" ht="14.25" customHeight="1">
      <c r="A450" s="116"/>
      <c r="B450" s="116"/>
      <c r="C450" s="116"/>
      <c r="D450" s="116"/>
      <c r="E450" s="116"/>
      <c r="F450" s="116"/>
      <c r="G450" s="116"/>
      <c r="H450" s="116"/>
      <c r="I450" s="116"/>
      <c r="J450" s="116"/>
      <c r="K450" s="116"/>
      <c r="L450" s="116"/>
      <c r="M450" s="116"/>
      <c r="N450" s="116"/>
      <c r="O450" s="116"/>
      <c r="P450" s="116"/>
      <c r="Q450" s="116"/>
      <c r="R450" s="116"/>
      <c r="S450" s="116"/>
      <c r="T450" s="116"/>
      <c r="U450" s="116"/>
      <c r="V450" s="116"/>
    </row>
    <row r="451" spans="1:22" ht="14.25" customHeight="1">
      <c r="A451" s="116"/>
      <c r="B451" s="116"/>
      <c r="C451" s="116"/>
      <c r="D451" s="116"/>
      <c r="E451" s="116"/>
      <c r="F451" s="116"/>
      <c r="G451" s="116"/>
      <c r="H451" s="116"/>
      <c r="I451" s="116"/>
      <c r="J451" s="116"/>
      <c r="K451" s="116"/>
      <c r="L451" s="116"/>
      <c r="M451" s="116"/>
      <c r="N451" s="116"/>
      <c r="O451" s="116"/>
      <c r="P451" s="116"/>
      <c r="Q451" s="116"/>
      <c r="R451" s="116"/>
      <c r="S451" s="116"/>
      <c r="T451" s="116"/>
      <c r="U451" s="116"/>
      <c r="V451" s="116"/>
    </row>
    <row r="452" spans="1:22" ht="14.25" customHeight="1">
      <c r="A452" s="116"/>
      <c r="B452" s="116"/>
      <c r="C452" s="116"/>
      <c r="D452" s="116"/>
      <c r="E452" s="116"/>
      <c r="F452" s="116"/>
      <c r="G452" s="116"/>
      <c r="H452" s="116"/>
      <c r="I452" s="116"/>
      <c r="J452" s="116"/>
      <c r="K452" s="116"/>
      <c r="L452" s="116"/>
      <c r="M452" s="116"/>
      <c r="N452" s="116"/>
      <c r="O452" s="116"/>
      <c r="P452" s="116"/>
      <c r="Q452" s="116"/>
      <c r="R452" s="116"/>
      <c r="S452" s="116"/>
      <c r="T452" s="116"/>
      <c r="U452" s="116"/>
      <c r="V452" s="116"/>
    </row>
    <row r="453" spans="1:22" ht="14.25" customHeight="1">
      <c r="A453" s="116"/>
      <c r="B453" s="116"/>
      <c r="C453" s="116"/>
      <c r="D453" s="116"/>
      <c r="E453" s="116"/>
      <c r="F453" s="116"/>
      <c r="G453" s="116"/>
      <c r="H453" s="116"/>
      <c r="I453" s="116"/>
      <c r="J453" s="116"/>
      <c r="K453" s="116"/>
      <c r="L453" s="116"/>
      <c r="M453" s="116"/>
      <c r="N453" s="116"/>
      <c r="O453" s="116"/>
      <c r="P453" s="116"/>
      <c r="Q453" s="116"/>
      <c r="R453" s="116"/>
      <c r="S453" s="116"/>
      <c r="T453" s="116"/>
      <c r="U453" s="116"/>
      <c r="V453" s="116"/>
    </row>
    <row r="454" spans="1:22" ht="14.25" customHeight="1">
      <c r="A454" s="116"/>
      <c r="B454" s="116"/>
      <c r="C454" s="116"/>
      <c r="D454" s="116"/>
      <c r="E454" s="116"/>
      <c r="F454" s="116"/>
      <c r="G454" s="116"/>
      <c r="H454" s="116"/>
      <c r="I454" s="116"/>
      <c r="J454" s="116"/>
      <c r="K454" s="116"/>
      <c r="L454" s="116"/>
      <c r="M454" s="116"/>
      <c r="N454" s="116"/>
      <c r="O454" s="116"/>
      <c r="P454" s="116"/>
      <c r="Q454" s="116"/>
      <c r="R454" s="116"/>
      <c r="S454" s="116"/>
      <c r="T454" s="116"/>
      <c r="U454" s="116"/>
      <c r="V454" s="116"/>
    </row>
    <row r="455" spans="1:22" ht="14.25" customHeight="1">
      <c r="A455" s="116"/>
      <c r="B455" s="116"/>
      <c r="C455" s="116"/>
      <c r="D455" s="116"/>
      <c r="E455" s="116"/>
      <c r="F455" s="116"/>
      <c r="G455" s="116"/>
      <c r="H455" s="116"/>
      <c r="I455" s="116"/>
      <c r="J455" s="116"/>
      <c r="K455" s="116"/>
      <c r="L455" s="116"/>
      <c r="M455" s="116"/>
      <c r="N455" s="116"/>
      <c r="O455" s="116"/>
      <c r="P455" s="116"/>
      <c r="Q455" s="116"/>
      <c r="R455" s="116"/>
      <c r="S455" s="116"/>
      <c r="T455" s="116"/>
      <c r="U455" s="116"/>
      <c r="V455" s="116"/>
    </row>
    <row r="456" spans="1:22" ht="14.25" customHeight="1">
      <c r="A456" s="116"/>
      <c r="B456" s="116"/>
      <c r="C456" s="116"/>
      <c r="D456" s="116"/>
      <c r="E456" s="116"/>
      <c r="F456" s="116"/>
      <c r="G456" s="116"/>
      <c r="H456" s="116"/>
      <c r="I456" s="116"/>
      <c r="J456" s="116"/>
      <c r="K456" s="116"/>
      <c r="L456" s="116"/>
      <c r="M456" s="116"/>
      <c r="N456" s="116"/>
      <c r="O456" s="116"/>
      <c r="P456" s="116"/>
      <c r="Q456" s="116"/>
      <c r="R456" s="116"/>
      <c r="S456" s="116"/>
      <c r="T456" s="116"/>
      <c r="U456" s="116"/>
      <c r="V456" s="116"/>
    </row>
    <row r="457" spans="1:22" ht="14.25" customHeight="1">
      <c r="A457" s="116"/>
      <c r="B457" s="116"/>
      <c r="C457" s="116"/>
      <c r="D457" s="116"/>
      <c r="E457" s="116"/>
      <c r="F457" s="116"/>
      <c r="G457" s="116"/>
      <c r="H457" s="116"/>
      <c r="I457" s="116"/>
      <c r="J457" s="116"/>
      <c r="K457" s="116"/>
      <c r="L457" s="116"/>
      <c r="M457" s="116"/>
      <c r="N457" s="116"/>
      <c r="O457" s="116"/>
      <c r="P457" s="116"/>
      <c r="Q457" s="116"/>
      <c r="R457" s="116"/>
      <c r="S457" s="116"/>
      <c r="T457" s="116"/>
      <c r="U457" s="116"/>
      <c r="V457" s="116"/>
    </row>
    <row r="458" spans="1:22" ht="14.25" customHeight="1">
      <c r="A458" s="116"/>
      <c r="B458" s="116"/>
      <c r="C458" s="116"/>
      <c r="D458" s="116"/>
      <c r="E458" s="116"/>
      <c r="F458" s="116"/>
      <c r="G458" s="116"/>
      <c r="H458" s="116"/>
      <c r="I458" s="116"/>
      <c r="J458" s="116"/>
      <c r="K458" s="116"/>
      <c r="L458" s="116"/>
      <c r="M458" s="116"/>
      <c r="N458" s="116"/>
      <c r="O458" s="116"/>
      <c r="P458" s="116"/>
      <c r="Q458" s="116"/>
      <c r="R458" s="116"/>
      <c r="S458" s="116"/>
      <c r="T458" s="116"/>
      <c r="U458" s="116"/>
      <c r="V458" s="116"/>
    </row>
    <row r="459" spans="1:22" ht="14.25" customHeight="1">
      <c r="A459" s="116"/>
      <c r="B459" s="116"/>
      <c r="C459" s="116"/>
      <c r="D459" s="116"/>
      <c r="E459" s="116"/>
      <c r="F459" s="116"/>
      <c r="G459" s="116"/>
      <c r="H459" s="116"/>
      <c r="I459" s="116"/>
      <c r="J459" s="116"/>
      <c r="K459" s="116"/>
      <c r="L459" s="116"/>
      <c r="M459" s="116"/>
      <c r="N459" s="116"/>
      <c r="O459" s="116"/>
      <c r="P459" s="116"/>
      <c r="Q459" s="116"/>
      <c r="R459" s="116"/>
      <c r="S459" s="116"/>
      <c r="T459" s="116"/>
      <c r="U459" s="116"/>
      <c r="V459" s="116"/>
    </row>
    <row r="460" spans="1:22" ht="14.25" customHeight="1">
      <c r="A460" s="116"/>
      <c r="B460" s="116"/>
      <c r="C460" s="116"/>
      <c r="D460" s="116"/>
      <c r="E460" s="116"/>
      <c r="F460" s="116"/>
      <c r="G460" s="116"/>
      <c r="H460" s="116"/>
      <c r="I460" s="116"/>
      <c r="J460" s="116"/>
      <c r="K460" s="116"/>
      <c r="L460" s="116"/>
      <c r="M460" s="116"/>
      <c r="N460" s="116"/>
      <c r="O460" s="116"/>
      <c r="P460" s="116"/>
      <c r="Q460" s="116"/>
      <c r="R460" s="116"/>
      <c r="S460" s="116"/>
      <c r="T460" s="116"/>
      <c r="U460" s="116"/>
      <c r="V460" s="116"/>
    </row>
    <row r="461" spans="1:22" ht="14.25" customHeight="1">
      <c r="A461" s="116"/>
      <c r="B461" s="116"/>
      <c r="C461" s="116"/>
      <c r="D461" s="116"/>
      <c r="E461" s="116"/>
      <c r="F461" s="116"/>
      <c r="G461" s="116"/>
      <c r="H461" s="116"/>
      <c r="I461" s="116"/>
      <c r="J461" s="116"/>
      <c r="K461" s="116"/>
      <c r="L461" s="116"/>
      <c r="M461" s="116"/>
      <c r="N461" s="116"/>
      <c r="O461" s="116"/>
      <c r="P461" s="116"/>
      <c r="Q461" s="116"/>
      <c r="R461" s="116"/>
      <c r="S461" s="116"/>
      <c r="T461" s="116"/>
      <c r="U461" s="116"/>
      <c r="V461" s="116"/>
    </row>
    <row r="462" spans="1:22" ht="14.25" customHeight="1">
      <c r="A462" s="116"/>
      <c r="B462" s="116"/>
      <c r="C462" s="116"/>
      <c r="D462" s="116"/>
      <c r="E462" s="116"/>
      <c r="F462" s="116"/>
      <c r="G462" s="116"/>
      <c r="H462" s="116"/>
      <c r="I462" s="116"/>
      <c r="J462" s="116"/>
      <c r="K462" s="116"/>
      <c r="L462" s="116"/>
      <c r="M462" s="116"/>
      <c r="N462" s="116"/>
      <c r="O462" s="116"/>
      <c r="P462" s="116"/>
      <c r="Q462" s="116"/>
      <c r="R462" s="116"/>
      <c r="S462" s="116"/>
      <c r="T462" s="116"/>
      <c r="U462" s="116"/>
      <c r="V462" s="116"/>
    </row>
    <row r="463" spans="1:22" ht="14.25" customHeight="1">
      <c r="A463" s="116"/>
      <c r="B463" s="116"/>
      <c r="C463" s="116"/>
      <c r="D463" s="116"/>
      <c r="E463" s="116"/>
      <c r="F463" s="116"/>
      <c r="G463" s="116"/>
      <c r="H463" s="116"/>
      <c r="I463" s="116"/>
      <c r="J463" s="116"/>
      <c r="K463" s="116"/>
      <c r="L463" s="116"/>
      <c r="M463" s="116"/>
      <c r="N463" s="116"/>
      <c r="O463" s="116"/>
      <c r="P463" s="116"/>
      <c r="Q463" s="116"/>
      <c r="R463" s="116"/>
      <c r="S463" s="116"/>
      <c r="T463" s="116"/>
      <c r="U463" s="116"/>
      <c r="V463" s="116"/>
    </row>
    <row r="464" spans="1:22" ht="14.25" customHeight="1">
      <c r="A464" s="116"/>
      <c r="B464" s="116"/>
      <c r="C464" s="116"/>
      <c r="D464" s="116"/>
      <c r="E464" s="116"/>
      <c r="F464" s="116"/>
      <c r="G464" s="116"/>
      <c r="H464" s="116"/>
      <c r="I464" s="116"/>
      <c r="J464" s="116"/>
      <c r="K464" s="116"/>
      <c r="L464" s="116"/>
      <c r="M464" s="116"/>
      <c r="N464" s="116"/>
      <c r="O464" s="116"/>
      <c r="P464" s="116"/>
      <c r="Q464" s="116"/>
      <c r="R464" s="116"/>
      <c r="S464" s="116"/>
      <c r="T464" s="116"/>
      <c r="U464" s="116"/>
      <c r="V464" s="116"/>
    </row>
    <row r="465" spans="1:22" ht="14.25" customHeight="1">
      <c r="A465" s="116"/>
      <c r="B465" s="116"/>
      <c r="C465" s="116"/>
      <c r="D465" s="116"/>
      <c r="E465" s="116"/>
      <c r="F465" s="116"/>
      <c r="G465" s="116"/>
      <c r="H465" s="116"/>
      <c r="I465" s="116"/>
      <c r="J465" s="116"/>
      <c r="K465" s="116"/>
      <c r="L465" s="116"/>
      <c r="M465" s="116"/>
      <c r="N465" s="116"/>
      <c r="O465" s="116"/>
      <c r="P465" s="116"/>
      <c r="Q465" s="116"/>
      <c r="R465" s="116"/>
      <c r="S465" s="116"/>
      <c r="T465" s="116"/>
      <c r="U465" s="116"/>
      <c r="V465" s="116"/>
    </row>
    <row r="466" spans="1:22" ht="14.25" customHeight="1">
      <c r="A466" s="116"/>
      <c r="B466" s="116"/>
      <c r="C466" s="116"/>
      <c r="D466" s="116"/>
      <c r="E466" s="116"/>
      <c r="F466" s="116"/>
      <c r="G466" s="116"/>
      <c r="H466" s="116"/>
      <c r="I466" s="116"/>
      <c r="J466" s="116"/>
      <c r="K466" s="116"/>
      <c r="L466" s="116"/>
      <c r="M466" s="116"/>
      <c r="N466" s="116"/>
      <c r="O466" s="116"/>
      <c r="P466" s="116"/>
      <c r="Q466" s="116"/>
      <c r="R466" s="116"/>
      <c r="S466" s="116"/>
      <c r="T466" s="116"/>
      <c r="U466" s="116"/>
      <c r="V466" s="116"/>
    </row>
    <row r="467" spans="1:22" ht="14.25" customHeight="1">
      <c r="A467" s="116"/>
      <c r="B467" s="116"/>
      <c r="C467" s="116"/>
      <c r="D467" s="116"/>
      <c r="E467" s="116"/>
      <c r="F467" s="116"/>
      <c r="G467" s="116"/>
      <c r="H467" s="116"/>
      <c r="I467" s="116"/>
      <c r="J467" s="116"/>
      <c r="K467" s="116"/>
      <c r="L467" s="116"/>
      <c r="M467" s="116"/>
      <c r="N467" s="116"/>
      <c r="O467" s="116"/>
      <c r="P467" s="116"/>
      <c r="Q467" s="116"/>
      <c r="R467" s="116"/>
      <c r="S467" s="116"/>
      <c r="T467" s="116"/>
      <c r="U467" s="116"/>
      <c r="V467" s="116"/>
    </row>
    <row r="468" spans="1:22" ht="14.25" customHeight="1">
      <c r="A468" s="116"/>
      <c r="B468" s="116"/>
      <c r="C468" s="116"/>
      <c r="D468" s="116"/>
      <c r="E468" s="116"/>
      <c r="F468" s="116"/>
      <c r="G468" s="116"/>
      <c r="H468" s="116"/>
      <c r="I468" s="116"/>
      <c r="J468" s="116"/>
      <c r="K468" s="116"/>
      <c r="L468" s="116"/>
      <c r="M468" s="116"/>
      <c r="N468" s="116"/>
      <c r="O468" s="116"/>
      <c r="P468" s="116"/>
      <c r="Q468" s="116"/>
      <c r="R468" s="116"/>
      <c r="S468" s="116"/>
      <c r="T468" s="116"/>
      <c r="U468" s="116"/>
      <c r="V468" s="116"/>
    </row>
    <row r="469" spans="1:22" ht="14.25" customHeight="1">
      <c r="A469" s="116"/>
      <c r="B469" s="116"/>
      <c r="C469" s="116"/>
      <c r="D469" s="116"/>
      <c r="E469" s="116"/>
      <c r="F469" s="116"/>
      <c r="G469" s="116"/>
      <c r="H469" s="116"/>
      <c r="I469" s="116"/>
      <c r="J469" s="116"/>
      <c r="K469" s="116"/>
      <c r="L469" s="116"/>
      <c r="M469" s="116"/>
      <c r="N469" s="116"/>
      <c r="O469" s="116"/>
      <c r="P469" s="116"/>
      <c r="Q469" s="116"/>
      <c r="R469" s="116"/>
      <c r="S469" s="116"/>
      <c r="T469" s="116"/>
      <c r="U469" s="116"/>
      <c r="V469" s="116"/>
    </row>
    <row r="470" spans="1:22" ht="14.25" customHeight="1">
      <c r="A470" s="116"/>
      <c r="B470" s="116"/>
      <c r="C470" s="116"/>
      <c r="D470" s="116"/>
      <c r="E470" s="116"/>
      <c r="F470" s="116"/>
      <c r="G470" s="116"/>
      <c r="H470" s="116"/>
      <c r="I470" s="116"/>
      <c r="J470" s="116"/>
      <c r="K470" s="116"/>
      <c r="L470" s="116"/>
      <c r="M470" s="116"/>
      <c r="N470" s="116"/>
      <c r="O470" s="116"/>
      <c r="P470" s="116"/>
      <c r="Q470" s="116"/>
      <c r="R470" s="116"/>
      <c r="S470" s="116"/>
      <c r="T470" s="116"/>
      <c r="U470" s="116"/>
      <c r="V470" s="116"/>
    </row>
    <row r="471" spans="1:22" ht="14.25" customHeight="1">
      <c r="A471" s="116"/>
      <c r="B471" s="116"/>
      <c r="C471" s="116"/>
      <c r="D471" s="116"/>
      <c r="E471" s="116"/>
      <c r="F471" s="116"/>
      <c r="G471" s="116"/>
      <c r="H471" s="116"/>
      <c r="I471" s="116"/>
      <c r="J471" s="116"/>
      <c r="K471" s="116"/>
      <c r="L471" s="116"/>
      <c r="M471" s="116"/>
      <c r="N471" s="116"/>
      <c r="O471" s="116"/>
      <c r="P471" s="116"/>
      <c r="Q471" s="116"/>
      <c r="R471" s="116"/>
      <c r="S471" s="116"/>
      <c r="T471" s="116"/>
      <c r="U471" s="116"/>
      <c r="V471" s="116"/>
    </row>
    <row r="472" spans="1:22" ht="14.25" customHeight="1">
      <c r="A472" s="116"/>
      <c r="B472" s="116"/>
      <c r="C472" s="116"/>
      <c r="D472" s="116"/>
      <c r="E472" s="116"/>
      <c r="F472" s="116"/>
      <c r="G472" s="116"/>
      <c r="H472" s="116"/>
      <c r="I472" s="116"/>
      <c r="J472" s="116"/>
      <c r="K472" s="116"/>
      <c r="L472" s="116"/>
      <c r="M472" s="116"/>
      <c r="N472" s="116"/>
      <c r="O472" s="116"/>
      <c r="P472" s="116"/>
      <c r="Q472" s="116"/>
      <c r="R472" s="116"/>
      <c r="S472" s="116"/>
      <c r="T472" s="116"/>
      <c r="U472" s="116"/>
      <c r="V472" s="116"/>
    </row>
    <row r="473" spans="1:22" ht="14.25" customHeight="1">
      <c r="A473" s="116"/>
      <c r="B473" s="116"/>
      <c r="C473" s="116"/>
      <c r="D473" s="116"/>
      <c r="E473" s="116"/>
      <c r="F473" s="116"/>
      <c r="G473" s="116"/>
      <c r="H473" s="116"/>
      <c r="I473" s="116"/>
      <c r="J473" s="116"/>
      <c r="K473" s="116"/>
      <c r="L473" s="116"/>
      <c r="M473" s="116"/>
      <c r="N473" s="116"/>
      <c r="O473" s="116"/>
      <c r="P473" s="116"/>
      <c r="Q473" s="116"/>
      <c r="R473" s="116"/>
      <c r="S473" s="116"/>
      <c r="T473" s="116"/>
      <c r="U473" s="116"/>
      <c r="V473" s="116"/>
    </row>
    <row r="474" spans="1:22" ht="14.25" customHeight="1">
      <c r="A474" s="116"/>
      <c r="B474" s="116"/>
      <c r="C474" s="116"/>
      <c r="D474" s="116"/>
      <c r="E474" s="116"/>
      <c r="F474" s="116"/>
      <c r="G474" s="116"/>
      <c r="H474" s="116"/>
      <c r="I474" s="116"/>
      <c r="J474" s="116"/>
      <c r="K474" s="116"/>
      <c r="L474" s="116"/>
      <c r="M474" s="116"/>
      <c r="N474" s="116"/>
      <c r="O474" s="116"/>
      <c r="P474" s="116"/>
      <c r="Q474" s="116"/>
      <c r="R474" s="116"/>
      <c r="S474" s="116"/>
      <c r="T474" s="116"/>
      <c r="U474" s="116"/>
      <c r="V474" s="116"/>
    </row>
    <row r="475" spans="1:22" ht="14.25" customHeight="1">
      <c r="A475" s="116"/>
      <c r="B475" s="116"/>
      <c r="C475" s="116"/>
      <c r="D475" s="116"/>
      <c r="E475" s="116"/>
      <c r="F475" s="116"/>
      <c r="G475" s="116"/>
      <c r="H475" s="116"/>
      <c r="I475" s="116"/>
      <c r="J475" s="116"/>
      <c r="K475" s="116"/>
      <c r="L475" s="116"/>
      <c r="M475" s="116"/>
      <c r="N475" s="116"/>
      <c r="O475" s="116"/>
      <c r="P475" s="116"/>
      <c r="Q475" s="116"/>
      <c r="R475" s="116"/>
      <c r="S475" s="116"/>
      <c r="T475" s="116"/>
      <c r="U475" s="116"/>
      <c r="V475" s="116"/>
    </row>
    <row r="476" spans="1:22" ht="14.25" customHeight="1">
      <c r="A476" s="116"/>
      <c r="B476" s="116"/>
      <c r="C476" s="116"/>
      <c r="D476" s="116"/>
      <c r="E476" s="116"/>
      <c r="F476" s="116"/>
      <c r="G476" s="116"/>
      <c r="H476" s="116"/>
      <c r="I476" s="116"/>
      <c r="J476" s="116"/>
      <c r="K476" s="116"/>
      <c r="L476" s="116"/>
      <c r="M476" s="116"/>
      <c r="N476" s="116"/>
      <c r="O476" s="116"/>
      <c r="P476" s="116"/>
      <c r="Q476" s="116"/>
      <c r="R476" s="116"/>
      <c r="S476" s="116"/>
      <c r="T476" s="116"/>
      <c r="U476" s="116"/>
      <c r="V476" s="116"/>
    </row>
    <row r="477" spans="1:22" ht="14.25" customHeight="1">
      <c r="A477" s="116"/>
      <c r="B477" s="116"/>
      <c r="C477" s="116"/>
      <c r="D477" s="116"/>
      <c r="E477" s="116"/>
      <c r="F477" s="116"/>
      <c r="G477" s="116"/>
      <c r="H477" s="116"/>
      <c r="I477" s="116"/>
      <c r="J477" s="116"/>
      <c r="K477" s="116"/>
      <c r="L477" s="116"/>
      <c r="M477" s="116"/>
      <c r="N477" s="116"/>
      <c r="O477" s="116"/>
      <c r="P477" s="116"/>
      <c r="Q477" s="116"/>
      <c r="R477" s="116"/>
      <c r="S477" s="116"/>
      <c r="T477" s="116"/>
      <c r="U477" s="116"/>
      <c r="V477" s="116"/>
    </row>
    <row r="478" spans="1:22" ht="14.25" customHeight="1">
      <c r="A478" s="116"/>
      <c r="B478" s="116"/>
      <c r="C478" s="116"/>
      <c r="D478" s="116"/>
      <c r="E478" s="116"/>
      <c r="F478" s="116"/>
      <c r="G478" s="116"/>
      <c r="H478" s="116"/>
      <c r="I478" s="116"/>
      <c r="J478" s="116"/>
      <c r="K478" s="116"/>
      <c r="L478" s="116"/>
      <c r="M478" s="116"/>
      <c r="N478" s="116"/>
      <c r="O478" s="116"/>
      <c r="P478" s="116"/>
      <c r="Q478" s="116"/>
      <c r="R478" s="116"/>
      <c r="S478" s="116"/>
      <c r="T478" s="116"/>
      <c r="U478" s="116"/>
      <c r="V478" s="116"/>
    </row>
    <row r="479" spans="1:22" ht="14.25" customHeight="1">
      <c r="A479" s="116"/>
      <c r="B479" s="116"/>
      <c r="C479" s="116"/>
      <c r="D479" s="116"/>
      <c r="E479" s="116"/>
      <c r="F479" s="116"/>
      <c r="G479" s="116"/>
      <c r="H479" s="116"/>
      <c r="I479" s="116"/>
      <c r="J479" s="116"/>
      <c r="K479" s="116"/>
      <c r="L479" s="116"/>
      <c r="M479" s="116"/>
      <c r="N479" s="116"/>
      <c r="O479" s="116"/>
      <c r="P479" s="116"/>
      <c r="Q479" s="116"/>
      <c r="R479" s="116"/>
      <c r="S479" s="116"/>
      <c r="T479" s="116"/>
      <c r="U479" s="116"/>
      <c r="V479" s="116"/>
    </row>
  </sheetData>
  <mergeCells count="1192">
    <mergeCell ref="B3:E3"/>
    <mergeCell ref="G3:L3"/>
    <mergeCell ref="M3:S3"/>
    <mergeCell ref="Y3:AB3"/>
    <mergeCell ref="AD3:AI3"/>
    <mergeCell ref="AV3:AY3"/>
    <mergeCell ref="BA3:BF3"/>
    <mergeCell ref="B4:E4"/>
    <mergeCell ref="G4:J4"/>
    <mergeCell ref="N4:S4"/>
    <mergeCell ref="Y4:AB4"/>
    <mergeCell ref="AV4:AY4"/>
    <mergeCell ref="B5:E5"/>
    <mergeCell ref="G5:J5"/>
    <mergeCell ref="Y5:AB5"/>
    <mergeCell ref="AV5:AY5"/>
    <mergeCell ref="B13:B14"/>
    <mergeCell ref="C13:C14"/>
    <mergeCell ref="D13:D14"/>
    <mergeCell ref="E13:E14"/>
    <mergeCell ref="F13:F14"/>
    <mergeCell ref="G13:G14"/>
    <mergeCell ref="H13:H14"/>
    <mergeCell ref="I13:I14"/>
    <mergeCell ref="M13:M14"/>
    <mergeCell ref="N13:N14"/>
    <mergeCell ref="O13:O14"/>
    <mergeCell ref="P13:P14"/>
    <mergeCell ref="Q13:Q14"/>
    <mergeCell ref="R13:R14"/>
    <mergeCell ref="S13:S14"/>
    <mergeCell ref="T13:T14"/>
    <mergeCell ref="Y13:Y14"/>
    <mergeCell ref="Z13:Z14"/>
    <mergeCell ref="AA13:AA14"/>
    <mergeCell ref="AB13:AB14"/>
    <mergeCell ref="AC13:AC14"/>
    <mergeCell ref="AD13:AD14"/>
    <mergeCell ref="AE13:AE14"/>
    <mergeCell ref="AF13:AF14"/>
    <mergeCell ref="AJ13:AJ14"/>
    <mergeCell ref="AK13:AK14"/>
    <mergeCell ref="AL13:AL14"/>
    <mergeCell ref="AM13:AM14"/>
    <mergeCell ref="AN13:AN14"/>
    <mergeCell ref="AO13:AO14"/>
    <mergeCell ref="AP13:AP14"/>
    <mergeCell ref="AQ13:AQ14"/>
    <mergeCell ref="AV13:AV14"/>
    <mergeCell ref="AW13:AW14"/>
    <mergeCell ref="AX13:AX14"/>
    <mergeCell ref="AY13:AY14"/>
    <mergeCell ref="AZ13:AZ14"/>
    <mergeCell ref="BA13:BA14"/>
    <mergeCell ref="BB13:BB14"/>
    <mergeCell ref="BC13:BC14"/>
    <mergeCell ref="BG13:BG14"/>
    <mergeCell ref="BH13:BH14"/>
    <mergeCell ref="BI13:BI14"/>
    <mergeCell ref="BJ13:BJ14"/>
    <mergeCell ref="BK13:BK14"/>
    <mergeCell ref="BL13:BL14"/>
    <mergeCell ref="BM13:BM14"/>
    <mergeCell ref="BN13:BN14"/>
    <mergeCell ref="B15:B16"/>
    <mergeCell ref="C15:C16"/>
    <mergeCell ref="D15:D16"/>
    <mergeCell ref="E15:E16"/>
    <mergeCell ref="F15:F16"/>
    <mergeCell ref="G15:G16"/>
    <mergeCell ref="H15:H16"/>
    <mergeCell ref="I15:I16"/>
    <mergeCell ref="M15:M16"/>
    <mergeCell ref="N15:N16"/>
    <mergeCell ref="O15:O16"/>
    <mergeCell ref="P15:P16"/>
    <mergeCell ref="Q15:Q16"/>
    <mergeCell ref="R15:R16"/>
    <mergeCell ref="S15:S16"/>
    <mergeCell ref="T15:T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J15:AJ16"/>
    <mergeCell ref="AK15:AK16"/>
    <mergeCell ref="AL15:AL16"/>
    <mergeCell ref="AM15:AM16"/>
    <mergeCell ref="AN15:AN16"/>
    <mergeCell ref="AO15:AO16"/>
    <mergeCell ref="AP15:AP16"/>
    <mergeCell ref="AQ15:AQ16"/>
    <mergeCell ref="AV15:AV16"/>
    <mergeCell ref="AW15:AW16"/>
    <mergeCell ref="AX15:AX16"/>
    <mergeCell ref="AY15:AY16"/>
    <mergeCell ref="AZ15:AZ16"/>
    <mergeCell ref="BA15:BA16"/>
    <mergeCell ref="BB15:BB16"/>
    <mergeCell ref="BC15:BC16"/>
    <mergeCell ref="BG15:BG16"/>
    <mergeCell ref="BH15:BH16"/>
    <mergeCell ref="BI15:BI16"/>
    <mergeCell ref="BJ15:BJ16"/>
    <mergeCell ref="BK15:BK16"/>
    <mergeCell ref="BL15:BL16"/>
    <mergeCell ref="BM15:BM16"/>
    <mergeCell ref="BN15:BN16"/>
    <mergeCell ref="B17:B18"/>
    <mergeCell ref="C17:C18"/>
    <mergeCell ref="D17:D18"/>
    <mergeCell ref="E17:E18"/>
    <mergeCell ref="F17:F18"/>
    <mergeCell ref="G17:G18"/>
    <mergeCell ref="H17:H18"/>
    <mergeCell ref="I17:I18"/>
    <mergeCell ref="M17:M18"/>
    <mergeCell ref="N17:N18"/>
    <mergeCell ref="O17:O18"/>
    <mergeCell ref="P17:P18"/>
    <mergeCell ref="Q17:Q18"/>
    <mergeCell ref="R17:R18"/>
    <mergeCell ref="S17:S18"/>
    <mergeCell ref="T17:T18"/>
    <mergeCell ref="Y17:Y18"/>
    <mergeCell ref="Z17:Z18"/>
    <mergeCell ref="AA17:AA18"/>
    <mergeCell ref="AB17:AB18"/>
    <mergeCell ref="AC17:AC18"/>
    <mergeCell ref="AD17:AD18"/>
    <mergeCell ref="AE17:AE18"/>
    <mergeCell ref="AF17:AF18"/>
    <mergeCell ref="AJ17:AJ18"/>
    <mergeCell ref="AK17:AK18"/>
    <mergeCell ref="AL17:AL18"/>
    <mergeCell ref="AM17:AM18"/>
    <mergeCell ref="AN17:AN18"/>
    <mergeCell ref="AO17:AO18"/>
    <mergeCell ref="AP17:AP18"/>
    <mergeCell ref="AQ17:AQ18"/>
    <mergeCell ref="AV17:AV18"/>
    <mergeCell ref="AW17:AW18"/>
    <mergeCell ref="AX17:AX18"/>
    <mergeCell ref="AY17:AY18"/>
    <mergeCell ref="AZ17:AZ18"/>
    <mergeCell ref="BA17:BA18"/>
    <mergeCell ref="BB17:BB18"/>
    <mergeCell ref="BC17:BC18"/>
    <mergeCell ref="BG17:BG18"/>
    <mergeCell ref="BH17:BH18"/>
    <mergeCell ref="BI17:BI18"/>
    <mergeCell ref="BJ17:BJ18"/>
    <mergeCell ref="BK17:BK18"/>
    <mergeCell ref="BL17:BL18"/>
    <mergeCell ref="BM17:BM18"/>
    <mergeCell ref="BN17:BN18"/>
    <mergeCell ref="B34:B35"/>
    <mergeCell ref="C34:C35"/>
    <mergeCell ref="D34:D35"/>
    <mergeCell ref="E34:E35"/>
    <mergeCell ref="F34:F35"/>
    <mergeCell ref="G34:G35"/>
    <mergeCell ref="H34:H35"/>
    <mergeCell ref="I34:I35"/>
    <mergeCell ref="M34:M35"/>
    <mergeCell ref="N34:N35"/>
    <mergeCell ref="O34:O35"/>
    <mergeCell ref="P34:P35"/>
    <mergeCell ref="Q34:Q35"/>
    <mergeCell ref="R34:R35"/>
    <mergeCell ref="S34:S35"/>
    <mergeCell ref="T34:T35"/>
    <mergeCell ref="Y34:Y35"/>
    <mergeCell ref="Z34:Z35"/>
    <mergeCell ref="AA34:AA35"/>
    <mergeCell ref="AB34:AB35"/>
    <mergeCell ref="AC34:AC35"/>
    <mergeCell ref="AD34:AD35"/>
    <mergeCell ref="AE34:AE35"/>
    <mergeCell ref="AF34:AF35"/>
    <mergeCell ref="AJ34:AJ35"/>
    <mergeCell ref="AK34:AK35"/>
    <mergeCell ref="AL34:AL35"/>
    <mergeCell ref="AM34:AM35"/>
    <mergeCell ref="AN34:AN35"/>
    <mergeCell ref="AO34:AO35"/>
    <mergeCell ref="AP34:AP35"/>
    <mergeCell ref="AQ34:AQ35"/>
    <mergeCell ref="AV34:AV35"/>
    <mergeCell ref="AW34:AW35"/>
    <mergeCell ref="AX34:AX35"/>
    <mergeCell ref="AY34:AY35"/>
    <mergeCell ref="AZ34:AZ35"/>
    <mergeCell ref="BA34:BA35"/>
    <mergeCell ref="BB34:BB35"/>
    <mergeCell ref="BC34:BC35"/>
    <mergeCell ref="BG34:BG35"/>
    <mergeCell ref="BH34:BH35"/>
    <mergeCell ref="BI34:BI35"/>
    <mergeCell ref="BJ34:BJ35"/>
    <mergeCell ref="BK34:BK35"/>
    <mergeCell ref="BL34:BL35"/>
    <mergeCell ref="BM34:BM35"/>
    <mergeCell ref="BN34:BN35"/>
    <mergeCell ref="B36:B37"/>
    <mergeCell ref="C36:C37"/>
    <mergeCell ref="D36:D37"/>
    <mergeCell ref="E36:E37"/>
    <mergeCell ref="F36:F37"/>
    <mergeCell ref="G36:G37"/>
    <mergeCell ref="H36:H37"/>
    <mergeCell ref="I36:I37"/>
    <mergeCell ref="M36:M37"/>
    <mergeCell ref="N36:N37"/>
    <mergeCell ref="O36:O37"/>
    <mergeCell ref="P36:P37"/>
    <mergeCell ref="Q36:Q37"/>
    <mergeCell ref="R36:R37"/>
    <mergeCell ref="S36:S37"/>
    <mergeCell ref="T36:T37"/>
    <mergeCell ref="Y36:Y37"/>
    <mergeCell ref="Z36:Z37"/>
    <mergeCell ref="AA36:AA37"/>
    <mergeCell ref="AB36:AB37"/>
    <mergeCell ref="AC36:AC37"/>
    <mergeCell ref="AD36:AD37"/>
    <mergeCell ref="AE36:AE37"/>
    <mergeCell ref="AF36:AF37"/>
    <mergeCell ref="AJ36:AJ37"/>
    <mergeCell ref="AK36:AK37"/>
    <mergeCell ref="AL36:AL37"/>
    <mergeCell ref="AM36:AM37"/>
    <mergeCell ref="AN36:AN37"/>
    <mergeCell ref="AO36:AO37"/>
    <mergeCell ref="AP36:AP37"/>
    <mergeCell ref="AQ36:AQ37"/>
    <mergeCell ref="AV36:AV37"/>
    <mergeCell ref="AW36:AW37"/>
    <mergeCell ref="AX36:AX37"/>
    <mergeCell ref="AY36:AY37"/>
    <mergeCell ref="AZ36:AZ37"/>
    <mergeCell ref="BA36:BA37"/>
    <mergeCell ref="BB36:BB37"/>
    <mergeCell ref="BC36:BC37"/>
    <mergeCell ref="BG36:BG37"/>
    <mergeCell ref="BH36:BH37"/>
    <mergeCell ref="BI36:BI37"/>
    <mergeCell ref="BJ36:BJ37"/>
    <mergeCell ref="BK36:BK37"/>
    <mergeCell ref="BL36:BL37"/>
    <mergeCell ref="BM36:BM37"/>
    <mergeCell ref="BN36:BN37"/>
    <mergeCell ref="B38:B39"/>
    <mergeCell ref="C38:C39"/>
    <mergeCell ref="D38:D39"/>
    <mergeCell ref="E38:E39"/>
    <mergeCell ref="F38:F39"/>
    <mergeCell ref="G38:G39"/>
    <mergeCell ref="H38:H39"/>
    <mergeCell ref="I38:I39"/>
    <mergeCell ref="M38:M39"/>
    <mergeCell ref="N38:N39"/>
    <mergeCell ref="O38:O39"/>
    <mergeCell ref="P38:P39"/>
    <mergeCell ref="Q38:Q39"/>
    <mergeCell ref="R38:R39"/>
    <mergeCell ref="S38:S39"/>
    <mergeCell ref="T38:T39"/>
    <mergeCell ref="Y38:Y39"/>
    <mergeCell ref="Z38:Z39"/>
    <mergeCell ref="AA38:AA39"/>
    <mergeCell ref="AB38:AB39"/>
    <mergeCell ref="AC38:AC39"/>
    <mergeCell ref="AD38:AD39"/>
    <mergeCell ref="AE38:AE39"/>
    <mergeCell ref="AF38:AF39"/>
    <mergeCell ref="AJ38:AJ39"/>
    <mergeCell ref="AK38:AK39"/>
    <mergeCell ref="AL38:AL39"/>
    <mergeCell ref="AM38:AM39"/>
    <mergeCell ref="AN38:AN39"/>
    <mergeCell ref="AO38:AO39"/>
    <mergeCell ref="AP38:AP39"/>
    <mergeCell ref="AQ38:AQ39"/>
    <mergeCell ref="AV38:AV39"/>
    <mergeCell ref="AW38:AW39"/>
    <mergeCell ref="AX38:AX39"/>
    <mergeCell ref="AY38:AY39"/>
    <mergeCell ref="AZ38:AZ39"/>
    <mergeCell ref="BA38:BA39"/>
    <mergeCell ref="BB38:BB39"/>
    <mergeCell ref="BC38:BC39"/>
    <mergeCell ref="BG38:BG39"/>
    <mergeCell ref="BH38:BH39"/>
    <mergeCell ref="BI38:BI39"/>
    <mergeCell ref="BJ38:BJ39"/>
    <mergeCell ref="BK38:BK39"/>
    <mergeCell ref="BL38:BL39"/>
    <mergeCell ref="BM38:BM39"/>
    <mergeCell ref="BN38:BN39"/>
    <mergeCell ref="B55:B56"/>
    <mergeCell ref="C55:C56"/>
    <mergeCell ref="D55:D56"/>
    <mergeCell ref="E55:E56"/>
    <mergeCell ref="F55:F56"/>
    <mergeCell ref="G55:G56"/>
    <mergeCell ref="H55:H56"/>
    <mergeCell ref="I55:I56"/>
    <mergeCell ref="M55:M56"/>
    <mergeCell ref="N55:N56"/>
    <mergeCell ref="O55:O56"/>
    <mergeCell ref="P55:P56"/>
    <mergeCell ref="Q55:Q56"/>
    <mergeCell ref="R55:R56"/>
    <mergeCell ref="S55:S56"/>
    <mergeCell ref="T55:T56"/>
    <mergeCell ref="Y55:Y56"/>
    <mergeCell ref="Z55:Z56"/>
    <mergeCell ref="AA55:AA56"/>
    <mergeCell ref="AB55:AB56"/>
    <mergeCell ref="AC55:AC56"/>
    <mergeCell ref="AD55:AD56"/>
    <mergeCell ref="AE55:AE56"/>
    <mergeCell ref="AF55:AF56"/>
    <mergeCell ref="AJ55:AJ56"/>
    <mergeCell ref="AK55:AK56"/>
    <mergeCell ref="AL55:AL56"/>
    <mergeCell ref="AM55:AM56"/>
    <mergeCell ref="AN55:AN56"/>
    <mergeCell ref="AO55:AO56"/>
    <mergeCell ref="AP55:AP56"/>
    <mergeCell ref="AQ55:AQ56"/>
    <mergeCell ref="AV55:AV56"/>
    <mergeCell ref="AW55:AW56"/>
    <mergeCell ref="AX55:AX56"/>
    <mergeCell ref="AY55:AY56"/>
    <mergeCell ref="AZ55:AZ56"/>
    <mergeCell ref="BA55:BA56"/>
    <mergeCell ref="BB55:BB56"/>
    <mergeCell ref="BC55:BC56"/>
    <mergeCell ref="BG55:BG56"/>
    <mergeCell ref="BH55:BH56"/>
    <mergeCell ref="BI55:BI56"/>
    <mergeCell ref="BJ55:BJ56"/>
    <mergeCell ref="BK55:BK56"/>
    <mergeCell ref="BL55:BL56"/>
    <mergeCell ref="BM55:BM56"/>
    <mergeCell ref="BN55:BN56"/>
    <mergeCell ref="B57:B58"/>
    <mergeCell ref="C57:C58"/>
    <mergeCell ref="D57:D58"/>
    <mergeCell ref="E57:E58"/>
    <mergeCell ref="F57:F58"/>
    <mergeCell ref="G57:G58"/>
    <mergeCell ref="H57:H58"/>
    <mergeCell ref="I57:I58"/>
    <mergeCell ref="M57:M58"/>
    <mergeCell ref="N57:N58"/>
    <mergeCell ref="O57:O58"/>
    <mergeCell ref="P57:P58"/>
    <mergeCell ref="Q57:Q58"/>
    <mergeCell ref="R57:R58"/>
    <mergeCell ref="S57:S58"/>
    <mergeCell ref="T57:T58"/>
    <mergeCell ref="Y57:Y58"/>
    <mergeCell ref="Z57:Z58"/>
    <mergeCell ref="AA57:AA58"/>
    <mergeCell ref="AB57:AB58"/>
    <mergeCell ref="AC57:AC58"/>
    <mergeCell ref="AD57:AD58"/>
    <mergeCell ref="AE57:AE58"/>
    <mergeCell ref="AF57:AF58"/>
    <mergeCell ref="AJ57:AJ58"/>
    <mergeCell ref="AK57:AK58"/>
    <mergeCell ref="AL57:AL58"/>
    <mergeCell ref="AM57:AM58"/>
    <mergeCell ref="AN57:AN58"/>
    <mergeCell ref="AO57:AO58"/>
    <mergeCell ref="AP57:AP58"/>
    <mergeCell ref="AQ57:AQ58"/>
    <mergeCell ref="AV57:AV58"/>
    <mergeCell ref="AW57:AW58"/>
    <mergeCell ref="AX57:AX58"/>
    <mergeCell ref="AY57:AY58"/>
    <mergeCell ref="AZ57:AZ58"/>
    <mergeCell ref="BA57:BA58"/>
    <mergeCell ref="BB57:BB58"/>
    <mergeCell ref="BC57:BC58"/>
    <mergeCell ref="BG57:BG58"/>
    <mergeCell ref="BH57:BH58"/>
    <mergeCell ref="BI57:BI58"/>
    <mergeCell ref="BJ57:BJ58"/>
    <mergeCell ref="BK57:BK58"/>
    <mergeCell ref="BL57:BL58"/>
    <mergeCell ref="BM57:BM58"/>
    <mergeCell ref="BN57:BN58"/>
    <mergeCell ref="B59:B60"/>
    <mergeCell ref="C59:C60"/>
    <mergeCell ref="D59:D60"/>
    <mergeCell ref="E59:E60"/>
    <mergeCell ref="F59:F60"/>
    <mergeCell ref="G59:G60"/>
    <mergeCell ref="H59:H60"/>
    <mergeCell ref="I59:I60"/>
    <mergeCell ref="M59:M60"/>
    <mergeCell ref="N59:N60"/>
    <mergeCell ref="O59:O60"/>
    <mergeCell ref="P59:P60"/>
    <mergeCell ref="Q59:Q60"/>
    <mergeCell ref="R59:R60"/>
    <mergeCell ref="S59:S60"/>
    <mergeCell ref="T59:T60"/>
    <mergeCell ref="Y59:Y60"/>
    <mergeCell ref="Z59:Z60"/>
    <mergeCell ref="AA59:AA60"/>
    <mergeCell ref="AB59:AB60"/>
    <mergeCell ref="AC59:AC60"/>
    <mergeCell ref="AD59:AD60"/>
    <mergeCell ref="AE59:AE60"/>
    <mergeCell ref="AF59:AF60"/>
    <mergeCell ref="AJ59:AJ60"/>
    <mergeCell ref="AK59:AK60"/>
    <mergeCell ref="AL59:AL60"/>
    <mergeCell ref="AM59:AM60"/>
    <mergeCell ref="AN59:AN60"/>
    <mergeCell ref="AO59:AO60"/>
    <mergeCell ref="AP59:AP60"/>
    <mergeCell ref="AQ59:AQ60"/>
    <mergeCell ref="AV59:AV60"/>
    <mergeCell ref="AW59:AW60"/>
    <mergeCell ref="AX59:AX60"/>
    <mergeCell ref="AY59:AY60"/>
    <mergeCell ref="AZ59:AZ60"/>
    <mergeCell ref="BA59:BA60"/>
    <mergeCell ref="BB59:BB60"/>
    <mergeCell ref="BC59:BC60"/>
    <mergeCell ref="BG59:BG60"/>
    <mergeCell ref="BH59:BH60"/>
    <mergeCell ref="BI59:BI60"/>
    <mergeCell ref="BJ59:BJ60"/>
    <mergeCell ref="BK59:BK60"/>
    <mergeCell ref="BL59:BL60"/>
    <mergeCell ref="BM59:BM60"/>
    <mergeCell ref="BN59:BN60"/>
    <mergeCell ref="B76:B77"/>
    <mergeCell ref="C76:C77"/>
    <mergeCell ref="D76:D77"/>
    <mergeCell ref="E76:E77"/>
    <mergeCell ref="F76:F77"/>
    <mergeCell ref="G76:G77"/>
    <mergeCell ref="H76:H77"/>
    <mergeCell ref="I76:I77"/>
    <mergeCell ref="M76:M77"/>
    <mergeCell ref="N76:N77"/>
    <mergeCell ref="O76:O77"/>
    <mergeCell ref="P76:P77"/>
    <mergeCell ref="Q76:Q77"/>
    <mergeCell ref="R76:R77"/>
    <mergeCell ref="S76:S77"/>
    <mergeCell ref="T76:T77"/>
    <mergeCell ref="Y76:Y77"/>
    <mergeCell ref="Z76:Z77"/>
    <mergeCell ref="AA76:AA77"/>
    <mergeCell ref="AB76:AB77"/>
    <mergeCell ref="AC76:AC77"/>
    <mergeCell ref="AD76:AD77"/>
    <mergeCell ref="AE76:AE77"/>
    <mergeCell ref="AF76:AF77"/>
    <mergeCell ref="AJ76:AJ77"/>
    <mergeCell ref="AK76:AK77"/>
    <mergeCell ref="AL76:AL77"/>
    <mergeCell ref="AM76:AM77"/>
    <mergeCell ref="AN76:AN77"/>
    <mergeCell ref="AO76:AO77"/>
    <mergeCell ref="AP76:AP77"/>
    <mergeCell ref="AQ76:AQ77"/>
    <mergeCell ref="AV76:AV77"/>
    <mergeCell ref="AW76:AW77"/>
    <mergeCell ref="AX76:AX77"/>
    <mergeCell ref="AY76:AY77"/>
    <mergeCell ref="AZ76:AZ77"/>
    <mergeCell ref="BA76:BA77"/>
    <mergeCell ref="BB76:BB77"/>
    <mergeCell ref="BC76:BC77"/>
    <mergeCell ref="BG76:BG77"/>
    <mergeCell ref="BH76:BH77"/>
    <mergeCell ref="BI76:BI77"/>
    <mergeCell ref="BJ76:BJ77"/>
    <mergeCell ref="BK76:BK77"/>
    <mergeCell ref="BL76:BL77"/>
    <mergeCell ref="BM76:BM77"/>
    <mergeCell ref="BN76:BN77"/>
    <mergeCell ref="B78:B79"/>
    <mergeCell ref="C78:C79"/>
    <mergeCell ref="D78:D79"/>
    <mergeCell ref="E78:E79"/>
    <mergeCell ref="F78:F79"/>
    <mergeCell ref="G78:G79"/>
    <mergeCell ref="H78:H79"/>
    <mergeCell ref="I78:I79"/>
    <mergeCell ref="M78:M79"/>
    <mergeCell ref="N78:N79"/>
    <mergeCell ref="O78:O79"/>
    <mergeCell ref="P78:P79"/>
    <mergeCell ref="Q78:Q79"/>
    <mergeCell ref="R78:R79"/>
    <mergeCell ref="S78:S79"/>
    <mergeCell ref="T78:T79"/>
    <mergeCell ref="Y78:Y79"/>
    <mergeCell ref="Z78:Z79"/>
    <mergeCell ref="AA78:AA79"/>
    <mergeCell ref="AB78:AB79"/>
    <mergeCell ref="AC78:AC79"/>
    <mergeCell ref="AD78:AD79"/>
    <mergeCell ref="AE78:AE79"/>
    <mergeCell ref="AF78:AF79"/>
    <mergeCell ref="AJ78:AJ79"/>
    <mergeCell ref="AK78:AK79"/>
    <mergeCell ref="AL78:AL79"/>
    <mergeCell ref="AM78:AM79"/>
    <mergeCell ref="AN78:AN79"/>
    <mergeCell ref="AO78:AO79"/>
    <mergeCell ref="AP78:AP79"/>
    <mergeCell ref="AQ78:AQ79"/>
    <mergeCell ref="AV78:AV79"/>
    <mergeCell ref="AW78:AW79"/>
    <mergeCell ref="AX78:AX79"/>
    <mergeCell ref="AY78:AY79"/>
    <mergeCell ref="AZ78:AZ79"/>
    <mergeCell ref="BA78:BA79"/>
    <mergeCell ref="BB78:BB79"/>
    <mergeCell ref="BC78:BC79"/>
    <mergeCell ref="BG78:BG79"/>
    <mergeCell ref="BH78:BH79"/>
    <mergeCell ref="BI78:BI79"/>
    <mergeCell ref="BJ78:BJ79"/>
    <mergeCell ref="BK78:BK79"/>
    <mergeCell ref="BL78:BL79"/>
    <mergeCell ref="BM78:BM79"/>
    <mergeCell ref="BN78:BN79"/>
    <mergeCell ref="B80:B81"/>
    <mergeCell ref="C80:C81"/>
    <mergeCell ref="D80:D81"/>
    <mergeCell ref="E80:E81"/>
    <mergeCell ref="F80:F81"/>
    <mergeCell ref="G80:G81"/>
    <mergeCell ref="H80:H81"/>
    <mergeCell ref="I80:I81"/>
    <mergeCell ref="M80:M81"/>
    <mergeCell ref="N80:N81"/>
    <mergeCell ref="O80:O81"/>
    <mergeCell ref="P80:P81"/>
    <mergeCell ref="Q80:Q81"/>
    <mergeCell ref="R80:R81"/>
    <mergeCell ref="S80:S81"/>
    <mergeCell ref="T80:T81"/>
    <mergeCell ref="Y80:Y81"/>
    <mergeCell ref="Z80:Z81"/>
    <mergeCell ref="AA80:AA81"/>
    <mergeCell ref="AB80:AB81"/>
    <mergeCell ref="AC80:AC81"/>
    <mergeCell ref="AD80:AD81"/>
    <mergeCell ref="AE80:AE81"/>
    <mergeCell ref="AF80:AF81"/>
    <mergeCell ref="AJ80:AJ81"/>
    <mergeCell ref="AK80:AK81"/>
    <mergeCell ref="AL80:AL81"/>
    <mergeCell ref="AM80:AM81"/>
    <mergeCell ref="AN80:AN81"/>
    <mergeCell ref="AO80:AO81"/>
    <mergeCell ref="AP80:AP81"/>
    <mergeCell ref="AQ80:AQ81"/>
    <mergeCell ref="AV80:AV81"/>
    <mergeCell ref="AW80:AW81"/>
    <mergeCell ref="AX80:AX81"/>
    <mergeCell ref="AY80:AY81"/>
    <mergeCell ref="AZ80:AZ81"/>
    <mergeCell ref="BA80:BA81"/>
    <mergeCell ref="BB80:BB81"/>
    <mergeCell ref="BC80:BC81"/>
    <mergeCell ref="BG80:BG81"/>
    <mergeCell ref="BH80:BH81"/>
    <mergeCell ref="BI80:BI81"/>
    <mergeCell ref="BJ80:BJ81"/>
    <mergeCell ref="BK80:BK81"/>
    <mergeCell ref="BL80:BL81"/>
    <mergeCell ref="BM80:BM81"/>
    <mergeCell ref="BN80:BN81"/>
    <mergeCell ref="B97:B98"/>
    <mergeCell ref="C97:C98"/>
    <mergeCell ref="D97:D98"/>
    <mergeCell ref="E97:E98"/>
    <mergeCell ref="F97:F98"/>
    <mergeCell ref="G97:G98"/>
    <mergeCell ref="H97:H98"/>
    <mergeCell ref="I97:I98"/>
    <mergeCell ref="M97:M98"/>
    <mergeCell ref="N97:N98"/>
    <mergeCell ref="O97:O98"/>
    <mergeCell ref="P97:P98"/>
    <mergeCell ref="Q97:Q98"/>
    <mergeCell ref="R97:R98"/>
    <mergeCell ref="S97:S98"/>
    <mergeCell ref="T97:T98"/>
    <mergeCell ref="Y97:Y98"/>
    <mergeCell ref="Z97:Z98"/>
    <mergeCell ref="AA97:AA98"/>
    <mergeCell ref="AB97:AB98"/>
    <mergeCell ref="AC97:AC98"/>
    <mergeCell ref="AD97:AD98"/>
    <mergeCell ref="AE97:AE98"/>
    <mergeCell ref="AF97:AF98"/>
    <mergeCell ref="AJ97:AJ98"/>
    <mergeCell ref="AK97:AK98"/>
    <mergeCell ref="AL97:AL98"/>
    <mergeCell ref="AM97:AM98"/>
    <mergeCell ref="AN97:AN98"/>
    <mergeCell ref="AO97:AO98"/>
    <mergeCell ref="AP97:AP98"/>
    <mergeCell ref="AQ97:AQ98"/>
    <mergeCell ref="AV97:AV98"/>
    <mergeCell ref="AW97:AW98"/>
    <mergeCell ref="AX97:AX98"/>
    <mergeCell ref="AY97:AY98"/>
    <mergeCell ref="AZ97:AZ98"/>
    <mergeCell ref="BA97:BA98"/>
    <mergeCell ref="BB97:BB98"/>
    <mergeCell ref="BC97:BC98"/>
    <mergeCell ref="BG97:BG98"/>
    <mergeCell ref="BH97:BH98"/>
    <mergeCell ref="BI97:BI98"/>
    <mergeCell ref="BJ97:BJ98"/>
    <mergeCell ref="BK97:BK98"/>
    <mergeCell ref="BL97:BL98"/>
    <mergeCell ref="BM97:BM98"/>
    <mergeCell ref="BN97:BN98"/>
    <mergeCell ref="B99:B100"/>
    <mergeCell ref="C99:C100"/>
    <mergeCell ref="D99:D100"/>
    <mergeCell ref="E99:E100"/>
    <mergeCell ref="F99:F100"/>
    <mergeCell ref="G99:G100"/>
    <mergeCell ref="H99:H100"/>
    <mergeCell ref="I99:I100"/>
    <mergeCell ref="M99:M100"/>
    <mergeCell ref="N99:N100"/>
    <mergeCell ref="O99:O100"/>
    <mergeCell ref="P99:P100"/>
    <mergeCell ref="Q99:Q100"/>
    <mergeCell ref="R99:R100"/>
    <mergeCell ref="S99:S100"/>
    <mergeCell ref="T99:T100"/>
    <mergeCell ref="Y99:Y100"/>
    <mergeCell ref="Z99:Z100"/>
    <mergeCell ref="AA99:AA100"/>
    <mergeCell ref="AB99:AB100"/>
    <mergeCell ref="AC99:AC100"/>
    <mergeCell ref="AD99:AD100"/>
    <mergeCell ref="AE99:AE100"/>
    <mergeCell ref="AF99:AF100"/>
    <mergeCell ref="AJ99:AJ100"/>
    <mergeCell ref="AK99:AK100"/>
    <mergeCell ref="AL99:AL100"/>
    <mergeCell ref="AM99:AM100"/>
    <mergeCell ref="AN99:AN100"/>
    <mergeCell ref="AO99:AO100"/>
    <mergeCell ref="AP99:AP100"/>
    <mergeCell ref="AQ99:AQ100"/>
    <mergeCell ref="AV99:AV100"/>
    <mergeCell ref="AW99:AW100"/>
    <mergeCell ref="AX99:AX100"/>
    <mergeCell ref="AY99:AY100"/>
    <mergeCell ref="AZ99:AZ100"/>
    <mergeCell ref="BA99:BA100"/>
    <mergeCell ref="BB99:BB100"/>
    <mergeCell ref="BC99:BC100"/>
    <mergeCell ref="BG99:BG100"/>
    <mergeCell ref="BH99:BH100"/>
    <mergeCell ref="BI99:BI100"/>
    <mergeCell ref="BJ99:BJ100"/>
    <mergeCell ref="BK99:BK100"/>
    <mergeCell ref="BL99:BL100"/>
    <mergeCell ref="BM99:BM100"/>
    <mergeCell ref="BN99:BN100"/>
    <mergeCell ref="B101:B102"/>
    <mergeCell ref="C101:C102"/>
    <mergeCell ref="D101:D102"/>
    <mergeCell ref="E101:E102"/>
    <mergeCell ref="F101:F102"/>
    <mergeCell ref="G101:G102"/>
    <mergeCell ref="H101:H102"/>
    <mergeCell ref="I101:I102"/>
    <mergeCell ref="M101:M102"/>
    <mergeCell ref="N101:N102"/>
    <mergeCell ref="O101:O102"/>
    <mergeCell ref="P101:P102"/>
    <mergeCell ref="Q101:Q102"/>
    <mergeCell ref="R101:R102"/>
    <mergeCell ref="S101:S102"/>
    <mergeCell ref="T101:T102"/>
    <mergeCell ref="Y101:Y102"/>
    <mergeCell ref="Z101:Z102"/>
    <mergeCell ref="AA101:AA102"/>
    <mergeCell ref="AB101:AB102"/>
    <mergeCell ref="AC101:AC102"/>
    <mergeCell ref="AD101:AD102"/>
    <mergeCell ref="AE101:AE102"/>
    <mergeCell ref="AF101:AF102"/>
    <mergeCell ref="AJ101:AJ102"/>
    <mergeCell ref="AK101:AK102"/>
    <mergeCell ref="AL101:AL102"/>
    <mergeCell ref="AM101:AM102"/>
    <mergeCell ref="AN101:AN102"/>
    <mergeCell ref="AO101:AO102"/>
    <mergeCell ref="AP101:AP102"/>
    <mergeCell ref="AQ101:AQ102"/>
    <mergeCell ref="AV101:AV102"/>
    <mergeCell ref="AW101:AW102"/>
    <mergeCell ref="AX101:AX102"/>
    <mergeCell ref="AY101:AY102"/>
    <mergeCell ref="AZ101:AZ102"/>
    <mergeCell ref="BA101:BA102"/>
    <mergeCell ref="BB101:BB102"/>
    <mergeCell ref="BC101:BC102"/>
    <mergeCell ref="BG101:BG102"/>
    <mergeCell ref="BH101:BH102"/>
    <mergeCell ref="BI101:BI102"/>
    <mergeCell ref="BJ101:BJ102"/>
    <mergeCell ref="BK101:BK102"/>
    <mergeCell ref="BL101:BL102"/>
    <mergeCell ref="BM101:BM102"/>
    <mergeCell ref="BN101:BN102"/>
    <mergeCell ref="B118:B119"/>
    <mergeCell ref="C118:C119"/>
    <mergeCell ref="D118:D119"/>
    <mergeCell ref="E118:E119"/>
    <mergeCell ref="F118:F119"/>
    <mergeCell ref="G118:G119"/>
    <mergeCell ref="H118:H119"/>
    <mergeCell ref="I118:I119"/>
    <mergeCell ref="M118:M119"/>
    <mergeCell ref="N118:N119"/>
    <mergeCell ref="O118:O119"/>
    <mergeCell ref="P118:P119"/>
    <mergeCell ref="Q118:Q119"/>
    <mergeCell ref="R118:R119"/>
    <mergeCell ref="S118:S119"/>
    <mergeCell ref="T118:T119"/>
    <mergeCell ref="Y118:Y119"/>
    <mergeCell ref="Z118:Z119"/>
    <mergeCell ref="AA118:AA119"/>
    <mergeCell ref="AB118:AB119"/>
    <mergeCell ref="AC118:AC119"/>
    <mergeCell ref="AD118:AD119"/>
    <mergeCell ref="AE118:AE119"/>
    <mergeCell ref="AF118:AF119"/>
    <mergeCell ref="AJ118:AJ119"/>
    <mergeCell ref="AK118:AK119"/>
    <mergeCell ref="AL118:AL119"/>
    <mergeCell ref="AM118:AM119"/>
    <mergeCell ref="AN118:AN119"/>
    <mergeCell ref="AO118:AO119"/>
    <mergeCell ref="AP118:AP119"/>
    <mergeCell ref="AQ118:AQ119"/>
    <mergeCell ref="AV118:AV119"/>
    <mergeCell ref="AW118:AW119"/>
    <mergeCell ref="AX118:AX119"/>
    <mergeCell ref="AY118:AY119"/>
    <mergeCell ref="AZ118:AZ119"/>
    <mergeCell ref="BA118:BA119"/>
    <mergeCell ref="BB118:BB119"/>
    <mergeCell ref="BC118:BC119"/>
    <mergeCell ref="BG118:BG119"/>
    <mergeCell ref="BH118:BH119"/>
    <mergeCell ref="BI118:BI119"/>
    <mergeCell ref="BJ118:BJ119"/>
    <mergeCell ref="BK118:BK119"/>
    <mergeCell ref="BL118:BL119"/>
    <mergeCell ref="BM118:BM119"/>
    <mergeCell ref="BN118:BN119"/>
    <mergeCell ref="B120:B121"/>
    <mergeCell ref="C120:C121"/>
    <mergeCell ref="D120:D121"/>
    <mergeCell ref="E120:E121"/>
    <mergeCell ref="F120:F121"/>
    <mergeCell ref="G120:G121"/>
    <mergeCell ref="H120:H121"/>
    <mergeCell ref="I120:I121"/>
    <mergeCell ref="M120:M121"/>
    <mergeCell ref="N120:N121"/>
    <mergeCell ref="O120:O121"/>
    <mergeCell ref="P120:P121"/>
    <mergeCell ref="Q120:Q121"/>
    <mergeCell ref="R120:R121"/>
    <mergeCell ref="S120:S121"/>
    <mergeCell ref="T120:T121"/>
    <mergeCell ref="Y120:Y121"/>
    <mergeCell ref="Z120:Z121"/>
    <mergeCell ref="AA120:AA121"/>
    <mergeCell ref="AB120:AB121"/>
    <mergeCell ref="AC120:AC121"/>
    <mergeCell ref="AD120:AD121"/>
    <mergeCell ref="AE120:AE121"/>
    <mergeCell ref="AF120:AF121"/>
    <mergeCell ref="AJ120:AJ121"/>
    <mergeCell ref="AK120:AK121"/>
    <mergeCell ref="AL120:AL121"/>
    <mergeCell ref="AM120:AM121"/>
    <mergeCell ref="AN120:AN121"/>
    <mergeCell ref="AO120:AO121"/>
    <mergeCell ref="AP120:AP121"/>
    <mergeCell ref="AQ120:AQ121"/>
    <mergeCell ref="AV120:AV121"/>
    <mergeCell ref="AW120:AW121"/>
    <mergeCell ref="AX120:AX121"/>
    <mergeCell ref="AY120:AY121"/>
    <mergeCell ref="AZ120:AZ121"/>
    <mergeCell ref="BA120:BA121"/>
    <mergeCell ref="BB120:BB121"/>
    <mergeCell ref="BC120:BC121"/>
    <mergeCell ref="BG120:BG121"/>
    <mergeCell ref="BH120:BH121"/>
    <mergeCell ref="BI120:BI121"/>
    <mergeCell ref="BJ120:BJ121"/>
    <mergeCell ref="BK120:BK121"/>
    <mergeCell ref="BL120:BL121"/>
    <mergeCell ref="BM120:BM121"/>
    <mergeCell ref="BN120:BN121"/>
    <mergeCell ref="B122:B123"/>
    <mergeCell ref="C122:C123"/>
    <mergeCell ref="D122:D123"/>
    <mergeCell ref="E122:E123"/>
    <mergeCell ref="F122:F123"/>
    <mergeCell ref="G122:G123"/>
    <mergeCell ref="H122:H123"/>
    <mergeCell ref="I122:I123"/>
    <mergeCell ref="M122:M123"/>
    <mergeCell ref="N122:N123"/>
    <mergeCell ref="O122:O123"/>
    <mergeCell ref="P122:P123"/>
    <mergeCell ref="Q122:Q123"/>
    <mergeCell ref="R122:R123"/>
    <mergeCell ref="S122:S123"/>
    <mergeCell ref="T122:T123"/>
    <mergeCell ref="Y122:Y123"/>
    <mergeCell ref="Z122:Z123"/>
    <mergeCell ref="AA122:AA123"/>
    <mergeCell ref="AB122:AB123"/>
    <mergeCell ref="AC122:AC123"/>
    <mergeCell ref="AD122:AD123"/>
    <mergeCell ref="AE122:AE123"/>
    <mergeCell ref="AF122:AF123"/>
    <mergeCell ref="AJ122:AJ123"/>
    <mergeCell ref="AK122:AK123"/>
    <mergeCell ref="AL122:AL123"/>
    <mergeCell ref="AM122:AM123"/>
    <mergeCell ref="AN122:AN123"/>
    <mergeCell ref="AO122:AO123"/>
    <mergeCell ref="AP122:AP123"/>
    <mergeCell ref="AQ122:AQ123"/>
    <mergeCell ref="AV122:AV123"/>
    <mergeCell ref="AW122:AW123"/>
    <mergeCell ref="AX122:AX123"/>
    <mergeCell ref="AY122:AY123"/>
    <mergeCell ref="AZ122:AZ123"/>
    <mergeCell ref="BA122:BA123"/>
    <mergeCell ref="BB122:BB123"/>
    <mergeCell ref="BC122:BC123"/>
    <mergeCell ref="BG122:BG123"/>
    <mergeCell ref="BH122:BH123"/>
    <mergeCell ref="BI122:BI123"/>
    <mergeCell ref="BJ122:BJ123"/>
    <mergeCell ref="BK122:BK123"/>
    <mergeCell ref="BL122:BL123"/>
    <mergeCell ref="BM122:BM123"/>
    <mergeCell ref="BN122:BN123"/>
    <mergeCell ref="B139:B140"/>
    <mergeCell ref="C139:C140"/>
    <mergeCell ref="D139:D140"/>
    <mergeCell ref="E139:E140"/>
    <mergeCell ref="F139:F140"/>
    <mergeCell ref="G139:G140"/>
    <mergeCell ref="H139:H140"/>
    <mergeCell ref="I139:I140"/>
    <mergeCell ref="M139:M140"/>
    <mergeCell ref="N139:N140"/>
    <mergeCell ref="O139:O140"/>
    <mergeCell ref="P139:P140"/>
    <mergeCell ref="Q139:Q140"/>
    <mergeCell ref="R139:R140"/>
    <mergeCell ref="S139:S140"/>
    <mergeCell ref="T139:T140"/>
    <mergeCell ref="Y139:Y140"/>
    <mergeCell ref="Z139:Z140"/>
    <mergeCell ref="AA139:AA140"/>
    <mergeCell ref="AB139:AB140"/>
    <mergeCell ref="AC139:AC140"/>
    <mergeCell ref="AD139:AD140"/>
    <mergeCell ref="AE139:AE140"/>
    <mergeCell ref="AF139:AF140"/>
    <mergeCell ref="AJ139:AJ140"/>
    <mergeCell ref="AK139:AK140"/>
    <mergeCell ref="AL139:AL140"/>
    <mergeCell ref="AM139:AM140"/>
    <mergeCell ref="AN139:AN140"/>
    <mergeCell ref="AO139:AO140"/>
    <mergeCell ref="AP139:AP140"/>
    <mergeCell ref="AQ139:AQ140"/>
    <mergeCell ref="AV139:AV140"/>
    <mergeCell ref="AW139:AW140"/>
    <mergeCell ref="AX139:AX140"/>
    <mergeCell ref="AY139:AY140"/>
    <mergeCell ref="AZ139:AZ140"/>
    <mergeCell ref="BA139:BA140"/>
    <mergeCell ref="BB139:BB140"/>
    <mergeCell ref="BC139:BC140"/>
    <mergeCell ref="BG139:BG140"/>
    <mergeCell ref="BH139:BH140"/>
    <mergeCell ref="BI139:BI140"/>
    <mergeCell ref="BJ139:BJ140"/>
    <mergeCell ref="BK139:BK140"/>
    <mergeCell ref="BL139:BL140"/>
    <mergeCell ref="BM139:BM140"/>
    <mergeCell ref="BN139:BN140"/>
    <mergeCell ref="B141:B142"/>
    <mergeCell ref="C141:C142"/>
    <mergeCell ref="D141:D142"/>
    <mergeCell ref="E141:E142"/>
    <mergeCell ref="F141:F142"/>
    <mergeCell ref="G141:G142"/>
    <mergeCell ref="H141:H142"/>
    <mergeCell ref="I141:I142"/>
    <mergeCell ref="M141:M142"/>
    <mergeCell ref="N141:N142"/>
    <mergeCell ref="O141:O142"/>
    <mergeCell ref="P141:P142"/>
    <mergeCell ref="Q141:Q142"/>
    <mergeCell ref="R141:R142"/>
    <mergeCell ref="S141:S142"/>
    <mergeCell ref="T141:T142"/>
    <mergeCell ref="Y141:Y142"/>
    <mergeCell ref="Z141:Z142"/>
    <mergeCell ref="AA141:AA142"/>
    <mergeCell ref="AB141:AB142"/>
    <mergeCell ref="AC141:AC142"/>
    <mergeCell ref="AD141:AD142"/>
    <mergeCell ref="AE141:AE142"/>
    <mergeCell ref="AF141:AF142"/>
    <mergeCell ref="AJ141:AJ142"/>
    <mergeCell ref="AK141:AK142"/>
    <mergeCell ref="AL141:AL142"/>
    <mergeCell ref="AM141:AM142"/>
    <mergeCell ref="AN141:AN142"/>
    <mergeCell ref="AO141:AO142"/>
    <mergeCell ref="AP141:AP142"/>
    <mergeCell ref="AQ141:AQ142"/>
    <mergeCell ref="AV141:AV142"/>
    <mergeCell ref="AW141:AW142"/>
    <mergeCell ref="AX141:AX142"/>
    <mergeCell ref="AY141:AY142"/>
    <mergeCell ref="AZ141:AZ142"/>
    <mergeCell ref="BA141:BA142"/>
    <mergeCell ref="BB141:BB142"/>
    <mergeCell ref="BC141:BC142"/>
    <mergeCell ref="BG141:BG142"/>
    <mergeCell ref="BH141:BH142"/>
    <mergeCell ref="BI141:BI142"/>
    <mergeCell ref="BJ141:BJ142"/>
    <mergeCell ref="BK141:BK142"/>
    <mergeCell ref="BL141:BL142"/>
    <mergeCell ref="BM141:BM142"/>
    <mergeCell ref="BN141:BN142"/>
    <mergeCell ref="B143:B144"/>
    <mergeCell ref="C143:C144"/>
    <mergeCell ref="D143:D144"/>
    <mergeCell ref="E143:E144"/>
    <mergeCell ref="F143:F144"/>
    <mergeCell ref="G143:G144"/>
    <mergeCell ref="H143:H144"/>
    <mergeCell ref="I143:I144"/>
    <mergeCell ref="M143:M144"/>
    <mergeCell ref="N143:N144"/>
    <mergeCell ref="O143:O144"/>
    <mergeCell ref="P143:P144"/>
    <mergeCell ref="Q143:Q144"/>
    <mergeCell ref="R143:R144"/>
    <mergeCell ref="S143:S144"/>
    <mergeCell ref="T143:T144"/>
    <mergeCell ref="Y143:Y144"/>
    <mergeCell ref="Z143:Z144"/>
    <mergeCell ref="AA143:AA144"/>
    <mergeCell ref="AB143:AB144"/>
    <mergeCell ref="AC143:AC144"/>
    <mergeCell ref="AD143:AD144"/>
    <mergeCell ref="AE143:AE144"/>
    <mergeCell ref="AF143:AF144"/>
    <mergeCell ref="AJ143:AJ144"/>
    <mergeCell ref="AK143:AK144"/>
    <mergeCell ref="AL143:AL144"/>
    <mergeCell ref="AM143:AM144"/>
    <mergeCell ref="AN143:AN144"/>
    <mergeCell ref="AO143:AO144"/>
    <mergeCell ref="AP143:AP144"/>
    <mergeCell ref="AQ143:AQ144"/>
    <mergeCell ref="AV143:AV144"/>
    <mergeCell ref="AW143:AW144"/>
    <mergeCell ref="AX143:AX144"/>
    <mergeCell ref="AY143:AY144"/>
    <mergeCell ref="AZ143:AZ144"/>
    <mergeCell ref="BA143:BA144"/>
    <mergeCell ref="BB143:BB144"/>
    <mergeCell ref="BC143:BC144"/>
    <mergeCell ref="BG143:BG144"/>
    <mergeCell ref="BH143:BH144"/>
    <mergeCell ref="BI143:BI144"/>
    <mergeCell ref="BJ143:BJ144"/>
    <mergeCell ref="BK143:BK144"/>
    <mergeCell ref="BL143:BL144"/>
    <mergeCell ref="BM143:BM144"/>
    <mergeCell ref="BN143:BN144"/>
    <mergeCell ref="B160:B161"/>
    <mergeCell ref="C160:C161"/>
    <mergeCell ref="D160:D161"/>
    <mergeCell ref="E160:E161"/>
    <mergeCell ref="F160:F161"/>
    <mergeCell ref="G160:G161"/>
    <mergeCell ref="H160:H161"/>
    <mergeCell ref="I160:I161"/>
    <mergeCell ref="M160:M161"/>
    <mergeCell ref="N160:N161"/>
    <mergeCell ref="O160:O161"/>
    <mergeCell ref="P160:P161"/>
    <mergeCell ref="Q160:Q161"/>
    <mergeCell ref="R160:R161"/>
    <mergeCell ref="S160:S161"/>
    <mergeCell ref="T160:T161"/>
    <mergeCell ref="Y160:Y161"/>
    <mergeCell ref="Z160:Z161"/>
    <mergeCell ref="AA160:AA161"/>
    <mergeCell ref="AB160:AB161"/>
    <mergeCell ref="AC160:AC161"/>
    <mergeCell ref="AD160:AD161"/>
    <mergeCell ref="AE160:AE161"/>
    <mergeCell ref="AF160:AF161"/>
    <mergeCell ref="AJ160:AJ161"/>
    <mergeCell ref="AK160:AK161"/>
    <mergeCell ref="AL160:AL161"/>
    <mergeCell ref="AM160:AM161"/>
    <mergeCell ref="AN160:AN161"/>
    <mergeCell ref="AO160:AO161"/>
    <mergeCell ref="AP160:AP161"/>
    <mergeCell ref="AQ160:AQ161"/>
    <mergeCell ref="AV160:AV161"/>
    <mergeCell ref="AW160:AW161"/>
    <mergeCell ref="AX160:AX161"/>
    <mergeCell ref="AY160:AY161"/>
    <mergeCell ref="AZ160:AZ161"/>
    <mergeCell ref="BA160:BA161"/>
    <mergeCell ref="BB160:BB161"/>
    <mergeCell ref="BC160:BC161"/>
    <mergeCell ref="BG160:BG161"/>
    <mergeCell ref="BH160:BH161"/>
    <mergeCell ref="BI160:BI161"/>
    <mergeCell ref="BJ160:BJ161"/>
    <mergeCell ref="BK160:BK161"/>
    <mergeCell ref="BL160:BL161"/>
    <mergeCell ref="BM160:BM161"/>
    <mergeCell ref="BN160:BN161"/>
    <mergeCell ref="B162:B163"/>
    <mergeCell ref="C162:C163"/>
    <mergeCell ref="D162:D163"/>
    <mergeCell ref="E162:E163"/>
    <mergeCell ref="F162:F163"/>
    <mergeCell ref="G162:G163"/>
    <mergeCell ref="H162:H163"/>
    <mergeCell ref="I162:I163"/>
    <mergeCell ref="M162:M163"/>
    <mergeCell ref="N162:N163"/>
    <mergeCell ref="O162:O163"/>
    <mergeCell ref="P162:P163"/>
    <mergeCell ref="Q162:Q163"/>
    <mergeCell ref="R162:R163"/>
    <mergeCell ref="S162:S163"/>
    <mergeCell ref="T162:T163"/>
    <mergeCell ref="Y162:Y163"/>
    <mergeCell ref="Z162:Z163"/>
    <mergeCell ref="AA162:AA163"/>
    <mergeCell ref="AB162:AB163"/>
    <mergeCell ref="AC162:AC163"/>
    <mergeCell ref="AD162:AD163"/>
    <mergeCell ref="AE162:AE163"/>
    <mergeCell ref="AF162:AF163"/>
    <mergeCell ref="AJ162:AJ163"/>
    <mergeCell ref="AK162:AK163"/>
    <mergeCell ref="AL162:AL163"/>
    <mergeCell ref="AM162:AM163"/>
    <mergeCell ref="AN162:AN163"/>
    <mergeCell ref="AO162:AO163"/>
    <mergeCell ref="AP162:AP163"/>
    <mergeCell ref="AQ162:AQ163"/>
    <mergeCell ref="AV162:AV163"/>
    <mergeCell ref="AW162:AW163"/>
    <mergeCell ref="AX162:AX163"/>
    <mergeCell ref="AY162:AY163"/>
    <mergeCell ref="AZ162:AZ163"/>
    <mergeCell ref="BA162:BA163"/>
    <mergeCell ref="BB162:BB163"/>
    <mergeCell ref="BC162:BC163"/>
    <mergeCell ref="BG162:BG163"/>
    <mergeCell ref="BH162:BH163"/>
    <mergeCell ref="BI162:BI163"/>
    <mergeCell ref="BJ162:BJ163"/>
    <mergeCell ref="BK162:BK163"/>
    <mergeCell ref="BL162:BL163"/>
    <mergeCell ref="BM162:BM163"/>
    <mergeCell ref="BN162:BN163"/>
    <mergeCell ref="B164:B165"/>
    <mergeCell ref="C164:C165"/>
    <mergeCell ref="D164:D165"/>
    <mergeCell ref="E164:E165"/>
    <mergeCell ref="F164:F165"/>
    <mergeCell ref="G164:G165"/>
    <mergeCell ref="H164:H165"/>
    <mergeCell ref="I164:I165"/>
    <mergeCell ref="M164:M165"/>
    <mergeCell ref="N164:N165"/>
    <mergeCell ref="O164:O165"/>
    <mergeCell ref="P164:P165"/>
    <mergeCell ref="Q164:Q165"/>
    <mergeCell ref="R164:R165"/>
    <mergeCell ref="S164:S165"/>
    <mergeCell ref="T164:T165"/>
    <mergeCell ref="Y164:Y165"/>
    <mergeCell ref="Z164:Z165"/>
    <mergeCell ref="AA164:AA165"/>
    <mergeCell ref="AB164:AB165"/>
    <mergeCell ref="AC164:AC165"/>
    <mergeCell ref="AD164:AD165"/>
    <mergeCell ref="AE164:AE165"/>
    <mergeCell ref="AF164:AF165"/>
    <mergeCell ref="AJ164:AJ165"/>
    <mergeCell ref="AK164:AK165"/>
    <mergeCell ref="AL164:AL165"/>
    <mergeCell ref="AM164:AM165"/>
    <mergeCell ref="AN164:AN165"/>
    <mergeCell ref="AO164:AO165"/>
    <mergeCell ref="AP164:AP165"/>
    <mergeCell ref="AQ164:AQ165"/>
    <mergeCell ref="AV164:AV165"/>
    <mergeCell ref="AW164:AW165"/>
    <mergeCell ref="AX164:AX165"/>
    <mergeCell ref="AY164:AY165"/>
    <mergeCell ref="AZ164:AZ165"/>
    <mergeCell ref="BA164:BA165"/>
    <mergeCell ref="BB164:BB165"/>
    <mergeCell ref="BC164:BC165"/>
    <mergeCell ref="BG164:BG165"/>
    <mergeCell ref="BH164:BH165"/>
    <mergeCell ref="BI164:BI165"/>
    <mergeCell ref="BJ164:BJ165"/>
    <mergeCell ref="BK164:BK165"/>
    <mergeCell ref="BL164:BL165"/>
    <mergeCell ref="BM164:BM165"/>
    <mergeCell ref="BN164:BN165"/>
    <mergeCell ref="B178:B179"/>
    <mergeCell ref="C178:C179"/>
    <mergeCell ref="D178:D179"/>
    <mergeCell ref="E178:E179"/>
    <mergeCell ref="F178:F179"/>
    <mergeCell ref="G178:G179"/>
    <mergeCell ref="H178:H179"/>
    <mergeCell ref="I178:I179"/>
    <mergeCell ref="B180:B181"/>
    <mergeCell ref="C180:C181"/>
    <mergeCell ref="D180:D181"/>
    <mergeCell ref="E180:E181"/>
    <mergeCell ref="F180:F181"/>
    <mergeCell ref="G180:G181"/>
    <mergeCell ref="H180:H181"/>
    <mergeCell ref="I180:I181"/>
    <mergeCell ref="B182:B183"/>
    <mergeCell ref="C182:C183"/>
    <mergeCell ref="D182:D183"/>
    <mergeCell ref="E182:E183"/>
    <mergeCell ref="F182:F183"/>
    <mergeCell ref="G182:G183"/>
    <mergeCell ref="H182:H183"/>
    <mergeCell ref="I182:I183"/>
  </mergeCells>
  <phoneticPr fontId="2"/>
  <conditionalFormatting sqref="AE162:AF165">
    <cfRule type="containsText" dxfId="479" priority="2" text="雨">
      <formula>NOT(ISERROR(SEARCH("雨",AE162)))</formula>
    </cfRule>
    <cfRule type="containsText" dxfId="478" priority="1" text="休">
      <formula>NOT(ISERROR(SEARCH("休",AE162)))</formula>
    </cfRule>
  </conditionalFormatting>
  <conditionalFormatting sqref="AE141:AF144">
    <cfRule type="containsText" dxfId="477" priority="4" text="雨">
      <formula>NOT(ISERROR(SEARCH("雨",AE141)))</formula>
    </cfRule>
    <cfRule type="containsText" dxfId="476" priority="3" text="休">
      <formula>NOT(ISERROR(SEARCH("休",AE141)))</formula>
    </cfRule>
  </conditionalFormatting>
  <conditionalFormatting sqref="AE120:AF123">
    <cfRule type="containsText" dxfId="475" priority="6" text="雨">
      <formula>NOT(ISERROR(SEARCH("雨",AE120)))</formula>
    </cfRule>
    <cfRule type="containsText" dxfId="474" priority="5" text="休">
      <formula>NOT(ISERROR(SEARCH("休",AE120)))</formula>
    </cfRule>
  </conditionalFormatting>
  <conditionalFormatting sqref="AE99:AF102">
    <cfRule type="containsText" dxfId="473" priority="8" text="雨">
      <formula>NOT(ISERROR(SEARCH("雨",AE99)))</formula>
    </cfRule>
    <cfRule type="containsText" dxfId="472" priority="7" text="休">
      <formula>NOT(ISERROR(SEARCH("休",AE99)))</formula>
    </cfRule>
  </conditionalFormatting>
  <conditionalFormatting sqref="AE78:AF81">
    <cfRule type="containsText" dxfId="471" priority="10" text="雨">
      <formula>NOT(ISERROR(SEARCH("雨",AE78)))</formula>
    </cfRule>
    <cfRule type="containsText" dxfId="470" priority="9" text="休">
      <formula>NOT(ISERROR(SEARCH("休",AE78)))</formula>
    </cfRule>
  </conditionalFormatting>
  <conditionalFormatting sqref="AE57:AF60">
    <cfRule type="containsText" dxfId="469" priority="12" text="雨">
      <formula>NOT(ISERROR(SEARCH("雨",AE57)))</formula>
    </cfRule>
    <cfRule type="containsText" dxfId="468" priority="11" text="休">
      <formula>NOT(ISERROR(SEARCH("休",AE57)))</formula>
    </cfRule>
  </conditionalFormatting>
  <conditionalFormatting sqref="AE36:AF39">
    <cfRule type="containsText" dxfId="467" priority="14" text="雨">
      <formula>NOT(ISERROR(SEARCH("雨",AE36)))</formula>
    </cfRule>
    <cfRule type="containsText" dxfId="466" priority="13" text="休">
      <formula>NOT(ISERROR(SEARCH("休",AE36)))</formula>
    </cfRule>
  </conditionalFormatting>
  <conditionalFormatting sqref="AE15:AF18">
    <cfRule type="containsText" dxfId="465" priority="16" text="雨">
      <formula>NOT(ISERROR(SEARCH("雨",AE15)))</formula>
    </cfRule>
    <cfRule type="containsText" dxfId="464" priority="15" text="休">
      <formula>NOT(ISERROR(SEARCH("休",AE15)))</formula>
    </cfRule>
  </conditionalFormatting>
  <conditionalFormatting sqref="S162:T165">
    <cfRule type="containsText" dxfId="463" priority="18" text="雨">
      <formula>NOT(ISERROR(SEARCH("雨",S162)))</formula>
    </cfRule>
    <cfRule type="containsText" dxfId="462" priority="17" text="休">
      <formula>NOT(ISERROR(SEARCH("休",S162)))</formula>
    </cfRule>
  </conditionalFormatting>
  <conditionalFormatting sqref="H162:I165">
    <cfRule type="containsText" dxfId="461" priority="20" text="雨">
      <formula>NOT(ISERROR(SEARCH("雨",H162)))</formula>
    </cfRule>
    <cfRule type="containsText" dxfId="460" priority="19" text="休">
      <formula>NOT(ISERROR(SEARCH("休",H162)))</formula>
    </cfRule>
  </conditionalFormatting>
  <conditionalFormatting sqref="S141:T144">
    <cfRule type="containsText" dxfId="459" priority="22" text="雨">
      <formula>NOT(ISERROR(SEARCH("雨",S141)))</formula>
    </cfRule>
    <cfRule type="containsText" dxfId="458" priority="21" text="休">
      <formula>NOT(ISERROR(SEARCH("休",S141)))</formula>
    </cfRule>
  </conditionalFormatting>
  <conditionalFormatting sqref="H141:I144">
    <cfRule type="containsText" dxfId="457" priority="24" text="雨">
      <formula>NOT(ISERROR(SEARCH("雨",H141)))</formula>
    </cfRule>
    <cfRule type="containsText" dxfId="456" priority="23" text="休">
      <formula>NOT(ISERROR(SEARCH("休",H141)))</formula>
    </cfRule>
  </conditionalFormatting>
  <conditionalFormatting sqref="S120:T123">
    <cfRule type="containsText" dxfId="455" priority="26" text="雨">
      <formula>NOT(ISERROR(SEARCH("雨",S120)))</formula>
    </cfRule>
    <cfRule type="containsText" dxfId="454" priority="25" text="休">
      <formula>NOT(ISERROR(SEARCH("休",S120)))</formula>
    </cfRule>
  </conditionalFormatting>
  <conditionalFormatting sqref="H120:I123">
    <cfRule type="containsText" dxfId="453" priority="28" text="雨">
      <formula>NOT(ISERROR(SEARCH("雨",H120)))</formula>
    </cfRule>
    <cfRule type="containsText" dxfId="452" priority="27" text="休">
      <formula>NOT(ISERROR(SEARCH("休",H120)))</formula>
    </cfRule>
  </conditionalFormatting>
  <conditionalFormatting sqref="S99:T102">
    <cfRule type="containsText" dxfId="451" priority="30" text="雨">
      <formula>NOT(ISERROR(SEARCH("雨",S99)))</formula>
    </cfRule>
    <cfRule type="containsText" dxfId="450" priority="29" text="休">
      <formula>NOT(ISERROR(SEARCH("休",S99)))</formula>
    </cfRule>
  </conditionalFormatting>
  <conditionalFormatting sqref="H99:I102">
    <cfRule type="containsText" dxfId="449" priority="32" text="雨">
      <formula>NOT(ISERROR(SEARCH("雨",H99)))</formula>
    </cfRule>
    <cfRule type="containsText" dxfId="448" priority="31" text="休">
      <formula>NOT(ISERROR(SEARCH("休",H99)))</formula>
    </cfRule>
  </conditionalFormatting>
  <conditionalFormatting sqref="S78:T81">
    <cfRule type="containsText" dxfId="447" priority="34" text="雨">
      <formula>NOT(ISERROR(SEARCH("雨",S78)))</formula>
    </cfRule>
    <cfRule type="containsText" dxfId="446" priority="33" text="休">
      <formula>NOT(ISERROR(SEARCH("休",S78)))</formula>
    </cfRule>
  </conditionalFormatting>
  <conditionalFormatting sqref="H78:I81">
    <cfRule type="containsText" dxfId="445" priority="36" text="雨">
      <formula>NOT(ISERROR(SEARCH("雨",H78)))</formula>
    </cfRule>
    <cfRule type="containsText" dxfId="444" priority="35" text="休">
      <formula>NOT(ISERROR(SEARCH("休",H78)))</formula>
    </cfRule>
  </conditionalFormatting>
  <conditionalFormatting sqref="S57:T60">
    <cfRule type="containsText" dxfId="443" priority="38" text="雨">
      <formula>NOT(ISERROR(SEARCH("雨",S57)))</formula>
    </cfRule>
    <cfRule type="containsText" dxfId="442" priority="37" text="休">
      <formula>NOT(ISERROR(SEARCH("休",S57)))</formula>
    </cfRule>
  </conditionalFormatting>
  <conditionalFormatting sqref="H57:I60">
    <cfRule type="containsText" dxfId="441" priority="40" text="雨">
      <formula>NOT(ISERROR(SEARCH("雨",H57)))</formula>
    </cfRule>
    <cfRule type="containsText" dxfId="440" priority="39" text="休">
      <formula>NOT(ISERROR(SEARCH("休",H57)))</formula>
    </cfRule>
  </conditionalFormatting>
  <conditionalFormatting sqref="S36:T39">
    <cfRule type="containsText" dxfId="439" priority="42" text="雨">
      <formula>NOT(ISERROR(SEARCH("雨",S36)))</formula>
    </cfRule>
    <cfRule type="containsText" dxfId="438" priority="41" text="休">
      <formula>NOT(ISERROR(SEARCH("休",S36)))</formula>
    </cfRule>
  </conditionalFormatting>
  <conditionalFormatting sqref="H36:I39">
    <cfRule type="containsText" dxfId="437" priority="44" text="雨">
      <formula>NOT(ISERROR(SEARCH("雨",H36)))</formula>
    </cfRule>
    <cfRule type="containsText" dxfId="436" priority="43" text="休">
      <formula>NOT(ISERROR(SEARCH("休",H36)))</formula>
    </cfRule>
  </conditionalFormatting>
  <conditionalFormatting sqref="S15:T18">
    <cfRule type="containsText" dxfId="435" priority="46" text="雨">
      <formula>NOT(ISERROR(SEARCH("雨",S15)))</formula>
    </cfRule>
    <cfRule type="containsText" dxfId="434" priority="45" text="休">
      <formula>NOT(ISERROR(SEARCH("休",S15)))</formula>
    </cfRule>
  </conditionalFormatting>
  <conditionalFormatting sqref="C12:I12 C33:I33 C54:I54 C75:I75 C96:I96">
    <cfRule type="containsText" dxfId="433" priority="470" text="土,日">
      <formula>NOT(ISERROR(SEARCH("土,日",C12)))</formula>
    </cfRule>
  </conditionalFormatting>
  <conditionalFormatting sqref="C15:I18">
    <cfRule type="containsText" dxfId="432" priority="480" text="雨">
      <formula>NOT(ISERROR(SEARCH("雨",C15)))</formula>
    </cfRule>
    <cfRule type="containsText" dxfId="431" priority="468" text="休">
      <formula>NOT(ISERROR(SEARCH("休",C15)))</formula>
    </cfRule>
  </conditionalFormatting>
  <conditionalFormatting sqref="C36:G39">
    <cfRule type="containsText" dxfId="430" priority="479" text="休">
      <formula>NOT(ISERROR(SEARCH("休",C36)))</formula>
    </cfRule>
    <cfRule type="containsText" dxfId="429" priority="97" text="雨">
      <formula>NOT(ISERROR(SEARCH("雨",C36)))</formula>
    </cfRule>
  </conditionalFormatting>
  <conditionalFormatting sqref="C57:G60">
    <cfRule type="containsText" dxfId="428" priority="477" text="休">
      <formula>NOT(ISERROR(SEARCH("休",C57)))</formula>
    </cfRule>
    <cfRule type="containsText" dxfId="427" priority="478" text="雨">
      <formula>NOT(ISERROR(SEARCH("雨",C57)))</formula>
    </cfRule>
  </conditionalFormatting>
  <conditionalFormatting sqref="C78:G81">
    <cfRule type="containsText" dxfId="426" priority="475" text="休">
      <formula>NOT(ISERROR(SEARCH("休",C78)))</formula>
    </cfRule>
    <cfRule type="containsText" dxfId="425" priority="476" text="雨">
      <formula>NOT(ISERROR(SEARCH("雨",C78)))</formula>
    </cfRule>
  </conditionalFormatting>
  <conditionalFormatting sqref="C99:G102">
    <cfRule type="containsText" dxfId="424" priority="473" text="休">
      <formula>NOT(ISERROR(SEARCH("休",C99)))</formula>
    </cfRule>
    <cfRule type="containsText" dxfId="423" priority="474" text="雨">
      <formula>NOT(ISERROR(SEARCH("雨",C99)))</formula>
    </cfRule>
  </conditionalFormatting>
  <conditionalFormatting sqref="C117:I117">
    <cfRule type="containsText" dxfId="422" priority="466" text="土,日">
      <formula>NOT(ISERROR(SEARCH("土,日",C117)))</formula>
    </cfRule>
  </conditionalFormatting>
  <conditionalFormatting sqref="C120:G123">
    <cfRule type="containsText" dxfId="421" priority="467" text="雨">
      <formula>NOT(ISERROR(SEARCH("雨",C120)))</formula>
    </cfRule>
    <cfRule type="containsText" dxfId="420" priority="465" text="休">
      <formula>NOT(ISERROR(SEARCH("休",C120)))</formula>
    </cfRule>
  </conditionalFormatting>
  <conditionalFormatting sqref="C138:I138">
    <cfRule type="containsText" dxfId="419" priority="452" text="土,日">
      <formula>NOT(ISERROR(SEARCH("土,日",C138)))</formula>
    </cfRule>
  </conditionalFormatting>
  <conditionalFormatting sqref="C141:G144">
    <cfRule type="containsText" dxfId="418" priority="453" text="雨">
      <formula>NOT(ISERROR(SEARCH("雨",C141)))</formula>
    </cfRule>
    <cfRule type="containsText" dxfId="417" priority="451" text="休">
      <formula>NOT(ISERROR(SEARCH("休",C141)))</formula>
    </cfRule>
  </conditionalFormatting>
  <conditionalFormatting sqref="C159:I159">
    <cfRule type="containsText" dxfId="416" priority="450" text="土,日">
      <formula>NOT(ISERROR(SEARCH("土,日",C159)))</formula>
    </cfRule>
  </conditionalFormatting>
  <conditionalFormatting sqref="C162:G165">
    <cfRule type="containsText" dxfId="415" priority="449" text="休">
      <formula>NOT(ISERROR(SEARCH("休",C162)))</formula>
    </cfRule>
  </conditionalFormatting>
  <conditionalFormatting sqref="C177:I177">
    <cfRule type="containsText" dxfId="414" priority="446" text="土,日">
      <formula>NOT(ISERROR(SEARCH("土,日",C177)))</formula>
    </cfRule>
  </conditionalFormatting>
  <conditionalFormatting sqref="C180:I183">
    <cfRule type="containsText" dxfId="413" priority="447" text="休">
      <formula>NOT(ISERROR(SEARCH("休",C180)))</formula>
    </cfRule>
    <cfRule type="containsText" dxfId="412" priority="448" text="休">
      <formula>NOT(ISERROR(SEARCH("休",C180)))</formula>
    </cfRule>
  </conditionalFormatting>
  <conditionalFormatting sqref="H11">
    <cfRule type="expression" dxfId="411" priority="376">
      <formula>AND(WEEKDAY(H9,2)=6,OR(INT((DAY(H9)-1)/7)+1=2,INT((DAY(H9)-1)/7)+1=4))</formula>
    </cfRule>
  </conditionalFormatting>
  <conditionalFormatting sqref="H12 S12 H33 S33 H54 S54 H75 S75 H96 S96 H117 S117 H138 S138 H159 S159">
    <cfRule type="containsText" dxfId="410" priority="378" text="土">
      <formula>NOT(ISERROR(SEARCH("土",H12)))</formula>
    </cfRule>
  </conditionalFormatting>
  <conditionalFormatting sqref="H12">
    <cfRule type="containsText" dxfId="409" priority="469" text="土">
      <formula>NOT(ISERROR(SEARCH("土",H12)))</formula>
    </cfRule>
  </conditionalFormatting>
  <conditionalFormatting sqref="H32">
    <cfRule type="expression" dxfId="408" priority="375">
      <formula>AND(WEEKDAY(H30,2)=6,OR(INT((DAY(H30)-1)/7)+1=2,INT((DAY(H30)-1)/7)+1=4))</formula>
    </cfRule>
  </conditionalFormatting>
  <conditionalFormatting sqref="H40:H47 I44:BN47">
    <cfRule type="containsText" dxfId="407" priority="325" text="休">
      <formula>NOT(ISERROR(SEARCH("休",H40)))</formula>
    </cfRule>
    <cfRule type="containsText" dxfId="406" priority="324" text="休">
      <formula>NOT(ISERROR(SEARCH("休",H40)))</formula>
    </cfRule>
  </conditionalFormatting>
  <conditionalFormatting sqref="H53">
    <cfRule type="expression" dxfId="405" priority="374">
      <formula>AND(WEEKDAY(H51,2)=6,OR(INT((DAY(H51)-1)/7)+1=2,INT((DAY(H51)-1)/7)+1=4))</formula>
    </cfRule>
  </conditionalFormatting>
  <conditionalFormatting sqref="H61:H68 I65:BN68">
    <cfRule type="containsText" dxfId="404" priority="272" text="休">
      <formula>NOT(ISERROR(SEARCH("休",H61)))</formula>
    </cfRule>
    <cfRule type="containsText" dxfId="403" priority="273" text="休">
      <formula>NOT(ISERROR(SEARCH("休",H61)))</formula>
    </cfRule>
    <cfRule type="containsText" dxfId="402" priority="274" text="休">
      <formula>NOT(ISERROR(SEARCH("休",H61)))</formula>
    </cfRule>
    <cfRule type="containsText" dxfId="401" priority="276" text="休">
      <formula>NOT(ISERROR(SEARCH("休",H61)))</formula>
    </cfRule>
    <cfRule type="containsText" dxfId="400" priority="275" text="休">
      <formula>NOT(ISERROR(SEARCH("休",H61)))</formula>
    </cfRule>
  </conditionalFormatting>
  <conditionalFormatting sqref="H74">
    <cfRule type="expression" dxfId="399" priority="373">
      <formula>AND(WEEKDAY(H72,2)=6,OR(INT((DAY(H72)-1)/7)+1=2,INT((DAY(H72)-1)/7)+1=4))</formula>
    </cfRule>
  </conditionalFormatting>
  <conditionalFormatting sqref="H82:H89 I86:BN89">
    <cfRule type="containsText" dxfId="398" priority="242" text="休">
      <formula>NOT(ISERROR(SEARCH("休",H82)))</formula>
    </cfRule>
    <cfRule type="containsText" dxfId="397" priority="243" text="休">
      <formula>NOT(ISERROR(SEARCH("休",H82)))</formula>
    </cfRule>
    <cfRule type="containsText" dxfId="396" priority="244" text="休">
      <formula>NOT(ISERROR(SEARCH("休",H82)))</formula>
    </cfRule>
    <cfRule type="containsText" dxfId="395" priority="245" text="休">
      <formula>NOT(ISERROR(SEARCH("休",H82)))</formula>
    </cfRule>
    <cfRule type="containsText" dxfId="394" priority="246" text="休">
      <formula>NOT(ISERROR(SEARCH("休",H82)))</formula>
    </cfRule>
  </conditionalFormatting>
  <conditionalFormatting sqref="H95">
    <cfRule type="expression" dxfId="393" priority="372">
      <formula>AND(WEEKDAY(H93,2)=6,OR(INT((DAY(H93)-1)/7)+1=2,INT((DAY(H93)-1)/7)+1=4))</formula>
    </cfRule>
  </conditionalFormatting>
  <conditionalFormatting sqref="H103:H110 I107:BN110">
    <cfRule type="containsText" dxfId="392" priority="219" text="休">
      <formula>NOT(ISERROR(SEARCH("休",H103)))</formula>
    </cfRule>
    <cfRule type="containsText" dxfId="391" priority="220" text="休">
      <formula>NOT(ISERROR(SEARCH("休",H103)))</formula>
    </cfRule>
    <cfRule type="containsText" dxfId="390" priority="216" text="休">
      <formula>NOT(ISERROR(SEARCH("休",H103)))</formula>
    </cfRule>
    <cfRule type="containsText" dxfId="389" priority="217" text="休">
      <formula>NOT(ISERROR(SEARCH("休",H103)))</formula>
    </cfRule>
    <cfRule type="containsText" dxfId="388" priority="218" text="休">
      <formula>NOT(ISERROR(SEARCH("休",H103)))</formula>
    </cfRule>
  </conditionalFormatting>
  <conditionalFormatting sqref="H116">
    <cfRule type="expression" dxfId="387" priority="371">
      <formula>AND(WEEKDAY(H114,2)=6,OR(INT((DAY(H114)-1)/7)+1=2,INT((DAY(H114)-1)/7)+1=4))</formula>
    </cfRule>
  </conditionalFormatting>
  <conditionalFormatting sqref="H124:H131 I128:BN131">
    <cfRule type="containsText" dxfId="386" priority="175" text="休">
      <formula>NOT(ISERROR(SEARCH("休",H124)))</formula>
    </cfRule>
    <cfRule type="containsText" dxfId="385" priority="174" text="休">
      <formula>NOT(ISERROR(SEARCH("休",H124)))</formula>
    </cfRule>
    <cfRule type="containsText" dxfId="384" priority="173" text="休">
      <formula>NOT(ISERROR(SEARCH("休",H124)))</formula>
    </cfRule>
    <cfRule type="containsText" dxfId="383" priority="172" text="休">
      <formula>NOT(ISERROR(SEARCH("休",H124)))</formula>
    </cfRule>
    <cfRule type="containsText" dxfId="382" priority="171" text="休">
      <formula>NOT(ISERROR(SEARCH("休",H124)))</formula>
    </cfRule>
  </conditionalFormatting>
  <conditionalFormatting sqref="H137">
    <cfRule type="expression" dxfId="381" priority="370">
      <formula>AND(WEEKDAY(H135,2)=6,OR(INT((DAY(H135)-1)/7)+1=2,INT((DAY(H135)-1)/7)+1=4))</formula>
    </cfRule>
  </conditionalFormatting>
  <conditionalFormatting sqref="H145:H152 I149:BN152">
    <cfRule type="containsText" dxfId="380" priority="156" text="休">
      <formula>NOT(ISERROR(SEARCH("休",H145)))</formula>
    </cfRule>
    <cfRule type="containsText" dxfId="379" priority="160" text="休">
      <formula>NOT(ISERROR(SEARCH("休",H145)))</formula>
    </cfRule>
    <cfRule type="containsText" dxfId="378" priority="159" text="休">
      <formula>NOT(ISERROR(SEARCH("休",H145)))</formula>
    </cfRule>
    <cfRule type="containsText" dxfId="377" priority="158" text="休">
      <formula>NOT(ISERROR(SEARCH("休",H145)))</formula>
    </cfRule>
    <cfRule type="containsText" dxfId="376" priority="157" text="休">
      <formula>NOT(ISERROR(SEARCH("休",H145)))</formula>
    </cfRule>
  </conditionalFormatting>
  <conditionalFormatting sqref="H158">
    <cfRule type="expression" dxfId="375" priority="369">
      <formula>AND(WEEKDAY(H156,2)=6,OR(INT((DAY(H156)-1)/7)+1=2,INT((DAY(H156)-1)/7)+1=4))</formula>
    </cfRule>
  </conditionalFormatting>
  <conditionalFormatting sqref="H166:H173 I170:BN173">
    <cfRule type="containsText" dxfId="374" priority="129" text="休">
      <formula>NOT(ISERROR(SEARCH("休",H166)))</formula>
    </cfRule>
    <cfRule type="containsText" dxfId="373" priority="128" text="休">
      <formula>NOT(ISERROR(SEARCH("休",H166)))</formula>
    </cfRule>
    <cfRule type="containsText" dxfId="372" priority="127" text="休">
      <formula>NOT(ISERROR(SEARCH("休",H166)))</formula>
    </cfRule>
    <cfRule type="containsText" dxfId="371" priority="126" text="休">
      <formula>NOT(ISERROR(SEARCH("休",H166)))</formula>
    </cfRule>
    <cfRule type="containsText" dxfId="370" priority="130" text="休">
      <formula>NOT(ISERROR(SEARCH("休",H166)))</formula>
    </cfRule>
  </conditionalFormatting>
  <conditionalFormatting sqref="H180:I183">
    <cfRule type="containsText" dxfId="369" priority="445" text="休">
      <formula>NOT(ISERROR(SEARCH("休",H180)))</formula>
    </cfRule>
  </conditionalFormatting>
  <conditionalFormatting sqref="I11">
    <cfRule type="expression" dxfId="368" priority="96">
      <formula>AND(WEEKDAY(I9,2)=7,OR(INT((DAY(I9)-1)/7)+1=2,INT((DAY(I9)-1)/7)+1=4))</formula>
    </cfRule>
  </conditionalFormatting>
  <conditionalFormatting sqref="I12 T12 I33 T33 I54 T54 I75 T75 I96 T96 I117 T117 I138 T138 I159 T159">
    <cfRule type="containsText" dxfId="367" priority="377" text="日">
      <formula>NOT(ISERROR(SEARCH("日",I12)))</formula>
    </cfRule>
  </conditionalFormatting>
  <conditionalFormatting sqref="I32">
    <cfRule type="expression" dxfId="366" priority="95">
      <formula>AND(WEEKDAY(I30,2)=7,OR(INT((DAY(I30)-1)/7)+1=2,INT((DAY(I30)-1)/7)+1=4))</formula>
    </cfRule>
  </conditionalFormatting>
  <conditionalFormatting sqref="I53">
    <cfRule type="expression" dxfId="365" priority="94">
      <formula>AND(WEEKDAY(I51,2)=7,OR(INT((DAY(I51)-1)/7)+1=2,INT((DAY(I51)-1)/7)+1=4))</formula>
    </cfRule>
  </conditionalFormatting>
  <conditionalFormatting sqref="I74">
    <cfRule type="expression" dxfId="364" priority="93">
      <formula>AND(WEEKDAY(I72,2)=7,OR(INT((DAY(I72)-1)/7)+1=2,INT((DAY(I72)-1)/7)+1=4))</formula>
    </cfRule>
  </conditionalFormatting>
  <conditionalFormatting sqref="I95">
    <cfRule type="expression" dxfId="363" priority="92">
      <formula>AND(WEEKDAY(I93,2)=7,OR(INT((DAY(I93)-1)/7)+1=2,INT((DAY(I93)-1)/7)+1=4))</formula>
    </cfRule>
  </conditionalFormatting>
  <conditionalFormatting sqref="I116">
    <cfRule type="expression" dxfId="362" priority="91">
      <formula>AND(WEEKDAY(I114,2)=7,OR(INT((DAY(I114)-1)/7)+1=2,INT((DAY(I114)-1)/7)+1=4))</formula>
    </cfRule>
  </conditionalFormatting>
  <conditionalFormatting sqref="I137">
    <cfRule type="expression" dxfId="361" priority="90">
      <formula>AND(WEEKDAY(I135,2)=7,OR(INT((DAY(I135)-1)/7)+1=2,INT((DAY(I135)-1)/7)+1=4))</formula>
    </cfRule>
  </conditionalFormatting>
  <conditionalFormatting sqref="I158">
    <cfRule type="expression" dxfId="360" priority="89">
      <formula>AND(WEEKDAY(I156,2)=7,OR(INT((DAY(I156)-1)/7)+1=2,INT((DAY(I156)-1)/7)+1=4))</formula>
    </cfRule>
  </conditionalFormatting>
  <conditionalFormatting sqref="N15:R18">
    <cfRule type="containsText" dxfId="359" priority="471" text="休">
      <formula>NOT(ISERROR(SEARCH("休",N15)))</formula>
    </cfRule>
    <cfRule type="containsText" dxfId="358" priority="472" text="雨">
      <formula>NOT(ISERROR(SEARCH("雨",N15)))</formula>
    </cfRule>
  </conditionalFormatting>
  <conditionalFormatting sqref="N36:R39">
    <cfRule type="containsText" dxfId="357" priority="463" text="休">
      <formula>NOT(ISERROR(SEARCH("休",N36)))</formula>
    </cfRule>
    <cfRule type="containsText" dxfId="356" priority="464" text="雨">
      <formula>NOT(ISERROR(SEARCH("雨",N36)))</formula>
    </cfRule>
  </conditionalFormatting>
  <conditionalFormatting sqref="N57:R60">
    <cfRule type="containsText" dxfId="355" priority="462" text="雨">
      <formula>NOT(ISERROR(SEARCH("雨",N57)))</formula>
    </cfRule>
    <cfRule type="containsText" dxfId="354" priority="461" text="休">
      <formula>NOT(ISERROR(SEARCH("休",N57)))</formula>
    </cfRule>
  </conditionalFormatting>
  <conditionalFormatting sqref="N78:R81 N82:R85 T82:T85 N90:T90">
    <cfRule type="containsText" dxfId="353" priority="460" text="雨">
      <formula>NOT(ISERROR(SEARCH("雨",N78)))</formula>
    </cfRule>
  </conditionalFormatting>
  <conditionalFormatting sqref="N99:R102">
    <cfRule type="containsText" dxfId="352" priority="459" text="雨">
      <formula>NOT(ISERROR(SEARCH("雨",N99)))</formula>
    </cfRule>
    <cfRule type="containsText" dxfId="351" priority="458" text="休">
      <formula>NOT(ISERROR(SEARCH("休",N99)))</formula>
    </cfRule>
  </conditionalFormatting>
  <conditionalFormatting sqref="N120:R123">
    <cfRule type="containsText" dxfId="350" priority="457" text="雨">
      <formula>NOT(ISERROR(SEARCH("雨",N120)))</formula>
    </cfRule>
    <cfRule type="containsText" dxfId="349" priority="456" text="休">
      <formula>NOT(ISERROR(SEARCH("休",N120)))</formula>
    </cfRule>
  </conditionalFormatting>
  <conditionalFormatting sqref="N141:R144">
    <cfRule type="containsText" dxfId="348" priority="444" text="雨">
      <formula>NOT(ISERROR(SEARCH("雨",N141)))</formula>
    </cfRule>
    <cfRule type="containsText" dxfId="347" priority="443" text="休">
      <formula>NOT(ISERROR(SEARCH("休",N141)))</formula>
    </cfRule>
  </conditionalFormatting>
  <conditionalFormatting sqref="N162:R165">
    <cfRule type="containsText" dxfId="346" priority="441" text="休">
      <formula>NOT(ISERROR(SEARCH("休",N162)))</formula>
    </cfRule>
    <cfRule type="containsText" dxfId="345" priority="442" text="雨">
      <formula>NOT(ISERROR(SEARCH("雨",N162)))</formula>
    </cfRule>
  </conditionalFormatting>
  <conditionalFormatting sqref="S11">
    <cfRule type="expression" dxfId="344" priority="368">
      <formula>AND(WEEKDAY(S9,2)=6,OR(INT((DAY(S9)-1)/7)+1=2,INT((DAY(S9)-1)/7)+1=4))</formula>
    </cfRule>
  </conditionalFormatting>
  <conditionalFormatting sqref="S19:S22">
    <cfRule type="containsText" dxfId="343" priority="323" text="休">
      <formula>NOT(ISERROR(SEARCH("休",S19)))</formula>
    </cfRule>
    <cfRule type="containsText" dxfId="342" priority="322" text="休">
      <formula>NOT(ISERROR(SEARCH("休",S19)))</formula>
    </cfRule>
  </conditionalFormatting>
  <conditionalFormatting sqref="S32">
    <cfRule type="expression" dxfId="341" priority="367">
      <formula>AND(WEEKDAY(S30,2)=6,OR(INT((DAY(S30)-1)/7)+1=2,INT((DAY(S30)-1)/7)+1=4))</formula>
    </cfRule>
  </conditionalFormatting>
  <conditionalFormatting sqref="S40:S43">
    <cfRule type="containsText" dxfId="340" priority="300" text="休">
      <formula>NOT(ISERROR(SEARCH("休",S40)))</formula>
    </cfRule>
    <cfRule type="containsText" dxfId="339" priority="301" text="休">
      <formula>NOT(ISERROR(SEARCH("休",S40)))</formula>
    </cfRule>
    <cfRule type="containsText" dxfId="338" priority="297" text="休">
      <formula>NOT(ISERROR(SEARCH("休",S40)))</formula>
    </cfRule>
    <cfRule type="containsText" dxfId="337" priority="298" text="休">
      <formula>NOT(ISERROR(SEARCH("休",S40)))</formula>
    </cfRule>
    <cfRule type="containsText" dxfId="336" priority="299" text="休">
      <formula>NOT(ISERROR(SEARCH("休",S40)))</formula>
    </cfRule>
  </conditionalFormatting>
  <conditionalFormatting sqref="S53">
    <cfRule type="expression" dxfId="335" priority="366">
      <formula>AND(WEEKDAY(S51,2)=6,OR(INT((DAY(S51)-1)/7)+1=2,INT((DAY(S51)-1)/7)+1=4))</formula>
    </cfRule>
  </conditionalFormatting>
  <conditionalFormatting sqref="S61:S64">
    <cfRule type="containsText" dxfId="334" priority="270" text="休">
      <formula>NOT(ISERROR(SEARCH("休",S61)))</formula>
    </cfRule>
    <cfRule type="containsText" dxfId="333" priority="271" text="休">
      <formula>NOT(ISERROR(SEARCH("休",S61)))</formula>
    </cfRule>
    <cfRule type="containsText" dxfId="332" priority="269" text="休">
      <formula>NOT(ISERROR(SEARCH("休",S61)))</formula>
    </cfRule>
    <cfRule type="containsText" dxfId="331" priority="267" text="休">
      <formula>NOT(ISERROR(SEARCH("休",S61)))</formula>
    </cfRule>
    <cfRule type="containsText" dxfId="330" priority="268" text="休">
      <formula>NOT(ISERROR(SEARCH("休",S61)))</formula>
    </cfRule>
  </conditionalFormatting>
  <conditionalFormatting sqref="S74">
    <cfRule type="expression" dxfId="329" priority="365">
      <formula>AND(WEEKDAY(S72,2)=6,OR(INT((DAY(S72)-1)/7)+1=2,INT((DAY(S72)-1)/7)+1=4))</formula>
    </cfRule>
  </conditionalFormatting>
  <conditionalFormatting sqref="S82:S85">
    <cfRule type="containsText" dxfId="328" priority="241" text="休">
      <formula>NOT(ISERROR(SEARCH("休",S82)))</formula>
    </cfRule>
    <cfRule type="containsText" dxfId="327" priority="237" text="休">
      <formula>NOT(ISERROR(SEARCH("休",S82)))</formula>
    </cfRule>
    <cfRule type="containsText" dxfId="326" priority="238" text="休">
      <formula>NOT(ISERROR(SEARCH("休",S82)))</formula>
    </cfRule>
    <cfRule type="containsText" dxfId="325" priority="240" text="休">
      <formula>NOT(ISERROR(SEARCH("休",S82)))</formula>
    </cfRule>
  </conditionalFormatting>
  <conditionalFormatting sqref="S95">
    <cfRule type="expression" dxfId="324" priority="364">
      <formula>AND(WEEKDAY(S93,2)=6,OR(INT((DAY(S93)-1)/7)+1=2,INT((DAY(S93)-1)/7)+1=4))</formula>
    </cfRule>
  </conditionalFormatting>
  <conditionalFormatting sqref="S103:S106">
    <cfRule type="containsText" dxfId="323" priority="215" text="休">
      <formula>NOT(ISERROR(SEARCH("休",S103)))</formula>
    </cfRule>
    <cfRule type="containsText" dxfId="322" priority="214" text="休">
      <formula>NOT(ISERROR(SEARCH("休",S103)))</formula>
    </cfRule>
    <cfRule type="containsText" dxfId="321" priority="212" text="休">
      <formula>NOT(ISERROR(SEARCH("休",S103)))</formula>
    </cfRule>
    <cfRule type="containsText" dxfId="320" priority="211" text="休">
      <formula>NOT(ISERROR(SEARCH("休",S103)))</formula>
    </cfRule>
  </conditionalFormatting>
  <conditionalFormatting sqref="S116">
    <cfRule type="expression" dxfId="319" priority="363">
      <formula>AND(WEEKDAY(S114,2)=6,OR(INT((DAY(S114)-1)/7)+1=2,INT((DAY(S114)-1)/7)+1=4))</formula>
    </cfRule>
  </conditionalFormatting>
  <conditionalFormatting sqref="S124:S127">
    <cfRule type="containsText" dxfId="318" priority="167" text="休">
      <formula>NOT(ISERROR(SEARCH("休",S124)))</formula>
    </cfRule>
    <cfRule type="containsText" dxfId="317" priority="168" text="休">
      <formula>NOT(ISERROR(SEARCH("休",S124)))</formula>
    </cfRule>
    <cfRule type="containsText" dxfId="316" priority="169" text="休">
      <formula>NOT(ISERROR(SEARCH("休",S124)))</formula>
    </cfRule>
    <cfRule type="containsText" dxfId="315" priority="170" text="休">
      <formula>NOT(ISERROR(SEARCH("休",S124)))</formula>
    </cfRule>
    <cfRule type="containsText" dxfId="314" priority="166" text="休">
      <formula>NOT(ISERROR(SEARCH("休",S124)))</formula>
    </cfRule>
  </conditionalFormatting>
  <conditionalFormatting sqref="S137">
    <cfRule type="expression" dxfId="313" priority="362">
      <formula>AND(WEEKDAY(S135,2)=6,OR(INT((DAY(S135)-1)/7)+1=2,INT((DAY(S135)-1)/7)+1=4))</formula>
    </cfRule>
  </conditionalFormatting>
  <conditionalFormatting sqref="S145:S148">
    <cfRule type="containsText" dxfId="312" priority="151" text="休">
      <formula>NOT(ISERROR(SEARCH("休",S145)))</formula>
    </cfRule>
    <cfRule type="containsText" dxfId="311" priority="155" text="休">
      <formula>NOT(ISERROR(SEARCH("休",S145)))</formula>
    </cfRule>
    <cfRule type="containsText" dxfId="310" priority="152" text="休">
      <formula>NOT(ISERROR(SEARCH("休",S145)))</formula>
    </cfRule>
    <cfRule type="containsText" dxfId="309" priority="154" text="休">
      <formula>NOT(ISERROR(SEARCH("休",S145)))</formula>
    </cfRule>
  </conditionalFormatting>
  <conditionalFormatting sqref="S158">
    <cfRule type="expression" dxfId="308" priority="361">
      <formula>AND(WEEKDAY(S156,2)=6,OR(INT((DAY(S156)-1)/7)+1=2,INT((DAY(S156)-1)/7)+1=4))</formula>
    </cfRule>
  </conditionalFormatting>
  <conditionalFormatting sqref="S166:S169">
    <cfRule type="containsText" dxfId="307" priority="125" text="休">
      <formula>NOT(ISERROR(SEARCH("休",S166)))</formula>
    </cfRule>
    <cfRule type="containsText" dxfId="306" priority="122" text="休">
      <formula>NOT(ISERROR(SEARCH("休",S166)))</formula>
    </cfRule>
    <cfRule type="containsText" dxfId="305" priority="121" text="休">
      <formula>NOT(ISERROR(SEARCH("休",S166)))</formula>
    </cfRule>
    <cfRule type="containsText" dxfId="304" priority="124" text="休">
      <formula>NOT(ISERROR(SEARCH("休",S166)))</formula>
    </cfRule>
  </conditionalFormatting>
  <conditionalFormatting sqref="S82:T85 S90:T90">
    <cfRule type="containsText" dxfId="303" priority="239" text="休">
      <formula>NOT(ISERROR(SEARCH("休",S82)))</formula>
    </cfRule>
  </conditionalFormatting>
  <conditionalFormatting sqref="S103:T106 S111:T111">
    <cfRule type="containsText" dxfId="302" priority="213" text="休">
      <formula>NOT(ISERROR(SEARCH("休",S103)))</formula>
    </cfRule>
  </conditionalFormatting>
  <conditionalFormatting sqref="S145:T148 S153:T153">
    <cfRule type="containsText" dxfId="301" priority="153" text="休">
      <formula>NOT(ISERROR(SEARCH("休",S145)))</formula>
    </cfRule>
  </conditionalFormatting>
  <conditionalFormatting sqref="S166:T169">
    <cfRule type="containsText" dxfId="300" priority="123" text="休">
      <formula>NOT(ISERROR(SEARCH("休",S166)))</formula>
    </cfRule>
  </conditionalFormatting>
  <conditionalFormatting sqref="T11">
    <cfRule type="expression" dxfId="299" priority="88">
      <formula>AND(WEEKDAY(T9,2)=7,OR(INT((DAY(T9)-1)/7)+1=2,INT((DAY(T9)-1)/7)+1=4))</formula>
    </cfRule>
  </conditionalFormatting>
  <conditionalFormatting sqref="T32">
    <cfRule type="expression" dxfId="298" priority="87">
      <formula>AND(WEEKDAY(T30,2)=7,OR(INT((DAY(T30)-1)/7)+1=2,INT((DAY(T30)-1)/7)+1=4))</formula>
    </cfRule>
  </conditionalFormatting>
  <conditionalFormatting sqref="T53">
    <cfRule type="expression" dxfId="297" priority="86">
      <formula>AND(WEEKDAY(T51,2)=7,OR(INT((DAY(T51)-1)/7)+1=2,INT((DAY(T51)-1)/7)+1=4))</formula>
    </cfRule>
  </conditionalFormatting>
  <conditionalFormatting sqref="T74">
    <cfRule type="expression" dxfId="296" priority="85">
      <formula>AND(WEEKDAY(T72,2)=7,OR(INT((DAY(T72)-1)/7)+1=2,INT((DAY(T72)-1)/7)+1=4))</formula>
    </cfRule>
  </conditionalFormatting>
  <conditionalFormatting sqref="T95">
    <cfRule type="expression" dxfId="295" priority="84">
      <formula>AND(WEEKDAY(T93,2)=7,OR(INT((DAY(T93)-1)/7)+1=2,INT((DAY(T93)-1)/7)+1=4))</formula>
    </cfRule>
  </conditionalFormatting>
  <conditionalFormatting sqref="T116">
    <cfRule type="expression" dxfId="294" priority="83">
      <formula>AND(WEEKDAY(T114,2)=7,OR(INT((DAY(T114)-1)/7)+1=2,INT((DAY(T114)-1)/7)+1=4))</formula>
    </cfRule>
  </conditionalFormatting>
  <conditionalFormatting sqref="T137">
    <cfRule type="expression" dxfId="293" priority="82">
      <formula>AND(WEEKDAY(T135,2)=7,OR(INT((DAY(T135)-1)/7)+1=2,INT((DAY(T135)-1)/7)+1=4))</formula>
    </cfRule>
  </conditionalFormatting>
  <conditionalFormatting sqref="T158">
    <cfRule type="expression" dxfId="292" priority="81">
      <formula>AND(WEEKDAY(T156,2)=7,OR(INT((DAY(T156)-1)/7)+1=2,INT((DAY(T156)-1)/7)+1=4))</formula>
    </cfRule>
  </conditionalFormatting>
  <conditionalFormatting sqref="U3">
    <cfRule type="containsText" dxfId="291" priority="99" text="達成">
      <formula>NOT(ISERROR(SEARCH("達成",U3)))</formula>
    </cfRule>
    <cfRule type="containsText" dxfId="290" priority="98" text="未達成">
      <formula>NOT(ISERROR(SEARCH("未達成",U3)))</formula>
    </cfRule>
  </conditionalFormatting>
  <conditionalFormatting sqref="Z15:AD18">
    <cfRule type="containsText" dxfId="289" priority="439" text="休">
      <formula>NOT(ISERROR(SEARCH("休",Z15)))</formula>
    </cfRule>
    <cfRule type="containsText" dxfId="288" priority="440" text="雨">
      <formula>NOT(ISERROR(SEARCH("雨",Z15)))</formula>
    </cfRule>
  </conditionalFormatting>
  <conditionalFormatting sqref="Z36:AD39">
    <cfRule type="containsText" dxfId="287" priority="455" text="雨">
      <formula>NOT(ISERROR(SEARCH("雨",Z36)))</formula>
    </cfRule>
    <cfRule type="containsText" dxfId="286" priority="454" text="休">
      <formula>NOT(ISERROR(SEARCH("休",Z36)))</formula>
    </cfRule>
  </conditionalFormatting>
  <conditionalFormatting sqref="Z57:AD60">
    <cfRule type="containsText" dxfId="285" priority="437" text="休">
      <formula>NOT(ISERROR(SEARCH("休",Z57)))</formula>
    </cfRule>
    <cfRule type="containsText" dxfId="284" priority="438" text="雨">
      <formula>NOT(ISERROR(SEARCH("雨",Z57)))</formula>
    </cfRule>
  </conditionalFormatting>
  <conditionalFormatting sqref="Z78:AD81">
    <cfRule type="containsText" dxfId="283" priority="435" text="休">
      <formula>NOT(ISERROR(SEARCH("休",Z78)))</formula>
    </cfRule>
    <cfRule type="containsText" dxfId="282" priority="436" text="雨">
      <formula>NOT(ISERROR(SEARCH("雨",Z78)))</formula>
    </cfRule>
  </conditionalFormatting>
  <conditionalFormatting sqref="Z99:AD102">
    <cfRule type="containsText" dxfId="281" priority="434" text="雨">
      <formula>NOT(ISERROR(SEARCH("雨",Z99)))</formula>
    </cfRule>
    <cfRule type="containsText" dxfId="280" priority="433" text="休">
      <formula>NOT(ISERROR(SEARCH("休",Z99)))</formula>
    </cfRule>
  </conditionalFormatting>
  <conditionalFormatting sqref="Z120:AD123">
    <cfRule type="containsText" dxfId="279" priority="432" text="雨">
      <formula>NOT(ISERROR(SEARCH("雨",Z120)))</formula>
    </cfRule>
    <cfRule type="containsText" dxfId="278" priority="431" text="休">
      <formula>NOT(ISERROR(SEARCH("休",Z120)))</formula>
    </cfRule>
  </conditionalFormatting>
  <conditionalFormatting sqref="Z141:AD144">
    <cfRule type="containsText" dxfId="277" priority="429" text="休">
      <formula>NOT(ISERROR(SEARCH("休",Z141)))</formula>
    </cfRule>
    <cfRule type="containsText" dxfId="276" priority="430" text="雨">
      <formula>NOT(ISERROR(SEARCH("雨",Z141)))</formula>
    </cfRule>
  </conditionalFormatting>
  <conditionalFormatting sqref="Z162:AD163">
    <cfRule type="containsText" dxfId="275" priority="427" text="休">
      <formula>NOT(ISERROR(SEARCH("休",Z162)))</formula>
    </cfRule>
  </conditionalFormatting>
  <conditionalFormatting sqref="Z162:AD165">
    <cfRule type="containsText" dxfId="274" priority="428" text="雨">
      <formula>NOT(ISERROR(SEARCH("雨",Z162)))</formula>
    </cfRule>
  </conditionalFormatting>
  <conditionalFormatting sqref="AE11">
    <cfRule type="expression" dxfId="273" priority="360">
      <formula>AND(WEEKDAY(AE9,2)=6,OR(INT((DAY(AE9)-1)/7)+1=2,INT((DAY(AE9)-1)/7)+1=4))</formula>
    </cfRule>
  </conditionalFormatting>
  <conditionalFormatting sqref="AE12 AP12 AE33 AP33 AE54 AP54 AE75 AP75 AE96 AP96 AE117 AP117 AE138 AP138 AE159 AP159">
    <cfRule type="containsText" dxfId="272" priority="331" text="土">
      <formula>NOT(ISERROR(SEARCH("土",AE12)))</formula>
    </cfRule>
  </conditionalFormatting>
  <conditionalFormatting sqref="AE19:AE22">
    <cfRule type="containsText" dxfId="271" priority="317" text="休">
      <formula>NOT(ISERROR(SEARCH("休",AE19)))</formula>
    </cfRule>
    <cfRule type="containsText" dxfId="270" priority="320" text="休">
      <formula>NOT(ISERROR(SEARCH("休",AE19)))</formula>
    </cfRule>
    <cfRule type="containsText" dxfId="269" priority="321" text="休">
      <formula>NOT(ISERROR(SEARCH("休",AE19)))</formula>
    </cfRule>
    <cfRule type="containsText" dxfId="268" priority="318" text="休">
      <formula>NOT(ISERROR(SEARCH("休",AE19)))</formula>
    </cfRule>
  </conditionalFormatting>
  <conditionalFormatting sqref="AE32">
    <cfRule type="expression" dxfId="267" priority="359">
      <formula>AND(WEEKDAY(AE30,2)=6,OR(INT((DAY(AE30)-1)/7)+1=2,INT((DAY(AE30)-1)/7)+1=4))</formula>
    </cfRule>
  </conditionalFormatting>
  <conditionalFormatting sqref="AE40:AE43">
    <cfRule type="containsText" dxfId="266" priority="296" text="休">
      <formula>NOT(ISERROR(SEARCH("休",AE40)))</formula>
    </cfRule>
    <cfRule type="containsText" dxfId="265" priority="292" text="休">
      <formula>NOT(ISERROR(SEARCH("休",AE40)))</formula>
    </cfRule>
    <cfRule type="containsText" dxfId="264" priority="293" text="休">
      <formula>NOT(ISERROR(SEARCH("休",AE40)))</formula>
    </cfRule>
    <cfRule type="containsText" dxfId="263" priority="294" text="休">
      <formula>NOT(ISERROR(SEARCH("休",AE40)))</formula>
    </cfRule>
    <cfRule type="containsText" dxfId="262" priority="295" text="休">
      <formula>NOT(ISERROR(SEARCH("休",AE40)))</formula>
    </cfRule>
  </conditionalFormatting>
  <conditionalFormatting sqref="AE53">
    <cfRule type="expression" dxfId="261" priority="358">
      <formula>AND(WEEKDAY(AE51,2)=6,OR(INT((DAY(AE51)-1)/7)+1=2,INT((DAY(AE51)-1)/7)+1=4))</formula>
    </cfRule>
  </conditionalFormatting>
  <conditionalFormatting sqref="AE61:AE64">
    <cfRule type="containsText" dxfId="260" priority="265" text="休">
      <formula>NOT(ISERROR(SEARCH("休",AE61)))</formula>
    </cfRule>
    <cfRule type="containsText" dxfId="259" priority="266" text="休">
      <formula>NOT(ISERROR(SEARCH("休",AE61)))</formula>
    </cfRule>
    <cfRule type="containsText" dxfId="258" priority="262" text="休">
      <formula>NOT(ISERROR(SEARCH("休",AE61)))</formula>
    </cfRule>
    <cfRule type="containsText" dxfId="257" priority="263" text="休">
      <formula>NOT(ISERROR(SEARCH("休",AE61)))</formula>
    </cfRule>
    <cfRule type="containsText" dxfId="256" priority="264" text="休">
      <formula>NOT(ISERROR(SEARCH("休",AE61)))</formula>
    </cfRule>
  </conditionalFormatting>
  <conditionalFormatting sqref="AE74">
    <cfRule type="expression" dxfId="255" priority="357">
      <formula>AND(WEEKDAY(AE72,2)=6,OR(INT((DAY(AE72)-1)/7)+1=2,INT((DAY(AE72)-1)/7)+1=4))</formula>
    </cfRule>
  </conditionalFormatting>
  <conditionalFormatting sqref="AE82:AE85">
    <cfRule type="containsText" dxfId="254" priority="236" text="休">
      <formula>NOT(ISERROR(SEARCH("休",AE82)))</formula>
    </cfRule>
    <cfRule type="containsText" dxfId="253" priority="235" text="休">
      <formula>NOT(ISERROR(SEARCH("休",AE82)))</formula>
    </cfRule>
    <cfRule type="containsText" dxfId="252" priority="234" text="休">
      <formula>NOT(ISERROR(SEARCH("休",AE82)))</formula>
    </cfRule>
    <cfRule type="containsText" dxfId="251" priority="233" text="休">
      <formula>NOT(ISERROR(SEARCH("休",AE82)))</formula>
    </cfRule>
    <cfRule type="containsText" dxfId="250" priority="232" text="休">
      <formula>NOT(ISERROR(SEARCH("休",AE82)))</formula>
    </cfRule>
  </conditionalFormatting>
  <conditionalFormatting sqref="AE95">
    <cfRule type="expression" dxfId="249" priority="356">
      <formula>AND(WEEKDAY(AE93,2)=6,OR(INT((DAY(AE93)-1)/7)+1=2,INT((DAY(AE93)-1)/7)+1=4))</formula>
    </cfRule>
  </conditionalFormatting>
  <conditionalFormatting sqref="AE103:AE106">
    <cfRule type="containsText" dxfId="248" priority="207" text="休">
      <formula>NOT(ISERROR(SEARCH("休",AE103)))</formula>
    </cfRule>
    <cfRule type="containsText" dxfId="247" priority="208" text="休">
      <formula>NOT(ISERROR(SEARCH("休",AE103)))</formula>
    </cfRule>
    <cfRule type="containsText" dxfId="246" priority="209" text="休">
      <formula>NOT(ISERROR(SEARCH("休",AE103)))</formula>
    </cfRule>
    <cfRule type="containsText" dxfId="245" priority="206" text="休">
      <formula>NOT(ISERROR(SEARCH("休",AE103)))</formula>
    </cfRule>
    <cfRule type="containsText" dxfId="244" priority="210" text="休">
      <formula>NOT(ISERROR(SEARCH("休",AE103)))</formula>
    </cfRule>
  </conditionalFormatting>
  <conditionalFormatting sqref="AE116">
    <cfRule type="expression" dxfId="243" priority="355">
      <formula>AND(WEEKDAY(AE114,2)=6,OR(INT((DAY(AE114)-1)/7)+1=2,INT((DAY(AE114)-1)/7)+1=4))</formula>
    </cfRule>
  </conditionalFormatting>
  <conditionalFormatting sqref="AE124:AE127">
    <cfRule type="containsText" dxfId="242" priority="165" text="休">
      <formula>NOT(ISERROR(SEARCH("休",AE124)))</formula>
    </cfRule>
    <cfRule type="containsText" dxfId="241" priority="161" text="休">
      <formula>NOT(ISERROR(SEARCH("休",AE124)))</formula>
    </cfRule>
    <cfRule type="containsText" dxfId="240" priority="164" text="休">
      <formula>NOT(ISERROR(SEARCH("休",AE124)))</formula>
    </cfRule>
    <cfRule type="containsText" dxfId="239" priority="163" text="休">
      <formula>NOT(ISERROR(SEARCH("休",AE124)))</formula>
    </cfRule>
    <cfRule type="containsText" dxfId="238" priority="162" text="休">
      <formula>NOT(ISERROR(SEARCH("休",AE124)))</formula>
    </cfRule>
  </conditionalFormatting>
  <conditionalFormatting sqref="AE137">
    <cfRule type="expression" dxfId="237" priority="354">
      <formula>AND(WEEKDAY(AE135,2)=6,OR(INT((DAY(AE135)-1)/7)+1=2,INT((DAY(AE135)-1)/7)+1=4))</formula>
    </cfRule>
  </conditionalFormatting>
  <conditionalFormatting sqref="AE145:AE148">
    <cfRule type="containsText" dxfId="236" priority="146" text="休">
      <formula>NOT(ISERROR(SEARCH("休",AE145)))</formula>
    </cfRule>
    <cfRule type="containsText" dxfId="235" priority="147" text="休">
      <formula>NOT(ISERROR(SEARCH("休",AE145)))</formula>
    </cfRule>
    <cfRule type="containsText" dxfId="234" priority="148" text="休">
      <formula>NOT(ISERROR(SEARCH("休",AE145)))</formula>
    </cfRule>
    <cfRule type="containsText" dxfId="233" priority="149" text="休">
      <formula>NOT(ISERROR(SEARCH("休",AE145)))</formula>
    </cfRule>
    <cfRule type="containsText" dxfId="232" priority="150" text="休">
      <formula>NOT(ISERROR(SEARCH("休",AE145)))</formula>
    </cfRule>
  </conditionalFormatting>
  <conditionalFormatting sqref="AE158">
    <cfRule type="expression" dxfId="231" priority="353">
      <formula>AND(WEEKDAY(AE156,2)=6,OR(INT((DAY(AE156)-1)/7)+1=2,INT((DAY(AE156)-1)/7)+1=4))</formula>
    </cfRule>
  </conditionalFormatting>
  <conditionalFormatting sqref="AE166:AE169">
    <cfRule type="containsText" dxfId="230" priority="117" text="休">
      <formula>NOT(ISERROR(SEARCH("休",AE166)))</formula>
    </cfRule>
    <cfRule type="containsText" dxfId="229" priority="116" text="休">
      <formula>NOT(ISERROR(SEARCH("休",AE166)))</formula>
    </cfRule>
    <cfRule type="containsText" dxfId="228" priority="118" text="休">
      <formula>NOT(ISERROR(SEARCH("休",AE166)))</formula>
    </cfRule>
    <cfRule type="containsText" dxfId="227" priority="119" text="休">
      <formula>NOT(ISERROR(SEARCH("休",AE166)))</formula>
    </cfRule>
    <cfRule type="containsText" dxfId="226" priority="120" text="休">
      <formula>NOT(ISERROR(SEARCH("休",AE166)))</formula>
    </cfRule>
  </conditionalFormatting>
  <conditionalFormatting sqref="AE19:AF22 AE27:AF27">
    <cfRule type="containsText" dxfId="225" priority="319" text="休">
      <formula>NOT(ISERROR(SEARCH("休",AE19)))</formula>
    </cfRule>
  </conditionalFormatting>
  <conditionalFormatting sqref="AF11">
    <cfRule type="expression" dxfId="224" priority="80">
      <formula>AND(WEEKDAY(AF9,2)=7,OR(INT((DAY(AF9)-1)/7)+1=2,INT((DAY(AF9)-1)/7)+1=4))</formula>
    </cfRule>
  </conditionalFormatting>
  <conditionalFormatting sqref="AF12 AQ12 AF33">
    <cfRule type="containsText" dxfId="223" priority="327" text="日">
      <formula>NOT(ISERROR(SEARCH("日",AF12)))</formula>
    </cfRule>
  </conditionalFormatting>
  <conditionalFormatting sqref="AF32">
    <cfRule type="expression" dxfId="222" priority="79">
      <formula>AND(WEEKDAY(AF30,2)=7,OR(INT((DAY(AF30)-1)/7)+1=2,INT((DAY(AF30)-1)/7)+1=4))</formula>
    </cfRule>
  </conditionalFormatting>
  <conditionalFormatting sqref="AF53">
    <cfRule type="expression" dxfId="221" priority="78">
      <formula>AND(WEEKDAY(AF51,2)=7,OR(INT((DAY(AF51)-1)/7)+1=2,INT((DAY(AF51)-1)/7)+1=4))</formula>
    </cfRule>
  </conditionalFormatting>
  <conditionalFormatting sqref="AF54 AQ54 AF75 AQ75 AF96 AQ96 AF117 AQ117 AF138 AQ138 AF159 AQ159">
    <cfRule type="containsText" dxfId="220" priority="330" text="日">
      <formula>NOT(ISERROR(SEARCH("日",AF54)))</formula>
    </cfRule>
  </conditionalFormatting>
  <conditionalFormatting sqref="AF74">
    <cfRule type="expression" dxfId="219" priority="77">
      <formula>AND(WEEKDAY(AF72,2)=7,OR(INT((DAY(AF72)-1)/7)+1=2,INT((DAY(AF72)-1)/7)+1=4))</formula>
    </cfRule>
  </conditionalFormatting>
  <conditionalFormatting sqref="AF95">
    <cfRule type="expression" dxfId="218" priority="76">
      <formula>AND(WEEKDAY(AF93,2)=7,OR(INT((DAY(AF93)-1)/7)+1=2,INT((DAY(AF93)-1)/7)+1=4))</formula>
    </cfRule>
  </conditionalFormatting>
  <conditionalFormatting sqref="AF116">
    <cfRule type="expression" dxfId="217" priority="75">
      <formula>AND(WEEKDAY(AF114,2)=7,OR(INT((DAY(AF114)-1)/7)+1=2,INT((DAY(AF114)-1)/7)+1=4))</formula>
    </cfRule>
  </conditionalFormatting>
  <conditionalFormatting sqref="AF137">
    <cfRule type="expression" dxfId="216" priority="74">
      <formula>AND(WEEKDAY(AF135,2)=7,OR(INT((DAY(AF135)-1)/7)+1=2,INT((DAY(AF135)-1)/7)+1=4))</formula>
    </cfRule>
  </conditionalFormatting>
  <conditionalFormatting sqref="AF158">
    <cfRule type="expression" dxfId="215" priority="73">
      <formula>AND(WEEKDAY(AF156,2)=7,OR(INT((DAY(AF156)-1)/7)+1=2,INT((DAY(AF156)-1)/7)+1=4))</formula>
    </cfRule>
  </conditionalFormatting>
  <conditionalFormatting sqref="AK15:AQ18">
    <cfRule type="containsText" dxfId="214" priority="425" text="休">
      <formula>NOT(ISERROR(SEARCH("休",AK15)))</formula>
    </cfRule>
    <cfRule type="containsText" dxfId="213" priority="426" text="雨">
      <formula>NOT(ISERROR(SEARCH("雨",AK15)))</formula>
    </cfRule>
  </conditionalFormatting>
  <conditionalFormatting sqref="AK36:AQ39">
    <cfRule type="containsText" dxfId="212" priority="424" text="雨">
      <formula>NOT(ISERROR(SEARCH("雨",AK36)))</formula>
    </cfRule>
    <cfRule type="containsText" dxfId="211" priority="423" text="休">
      <formula>NOT(ISERROR(SEARCH("休",AK36)))</formula>
    </cfRule>
  </conditionalFormatting>
  <conditionalFormatting sqref="AK57:AQ60">
    <cfRule type="containsText" dxfId="210" priority="422" text="雨">
      <formula>NOT(ISERROR(SEARCH("雨",AK57)))</formula>
    </cfRule>
    <cfRule type="containsText" dxfId="209" priority="421" text="休">
      <formula>NOT(ISERROR(SEARCH("休",AK57)))</formula>
    </cfRule>
  </conditionalFormatting>
  <conditionalFormatting sqref="AK78:AQ81">
    <cfRule type="containsText" dxfId="208" priority="420" text="雨">
      <formula>NOT(ISERROR(SEARCH("雨",AK78)))</formula>
    </cfRule>
    <cfRule type="containsText" dxfId="207" priority="419" text="休">
      <formula>NOT(ISERROR(SEARCH("休",AK78)))</formula>
    </cfRule>
  </conditionalFormatting>
  <conditionalFormatting sqref="AK99:AQ102">
    <cfRule type="containsText" dxfId="206" priority="417" text="休">
      <formula>NOT(ISERROR(SEARCH("休",AK99)))</formula>
    </cfRule>
    <cfRule type="containsText" dxfId="205" priority="418" text="雨">
      <formula>NOT(ISERROR(SEARCH("雨",AK99)))</formula>
    </cfRule>
  </conditionalFormatting>
  <conditionalFormatting sqref="AK120:AQ123">
    <cfRule type="containsText" dxfId="204" priority="416" text="雨">
      <formula>NOT(ISERROR(SEARCH("雨",AK120)))</formula>
    </cfRule>
    <cfRule type="containsText" dxfId="203" priority="415" text="休">
      <formula>NOT(ISERROR(SEARCH("休",AK120)))</formula>
    </cfRule>
  </conditionalFormatting>
  <conditionalFormatting sqref="AK141:AQ144">
    <cfRule type="containsText" dxfId="202" priority="414" text="雨">
      <formula>NOT(ISERROR(SEARCH("雨",AK141)))</formula>
    </cfRule>
    <cfRule type="containsText" dxfId="201" priority="413" text="休">
      <formula>NOT(ISERROR(SEARCH("休",AK141)))</formula>
    </cfRule>
  </conditionalFormatting>
  <conditionalFormatting sqref="AK162:AQ165">
    <cfRule type="containsText" dxfId="200" priority="412" text="雨">
      <formula>NOT(ISERROR(SEARCH("雨",AK162)))</formula>
    </cfRule>
    <cfRule type="containsText" dxfId="199" priority="411" text="休">
      <formula>NOT(ISERROR(SEARCH("休",AK162)))</formula>
    </cfRule>
  </conditionalFormatting>
  <conditionalFormatting sqref="AP11">
    <cfRule type="expression" dxfId="198" priority="352">
      <formula>AND(WEEKDAY(AP9,2)=6,OR(INT((DAY(AP9)-1)/7)+1=2,INT((DAY(AP9)-1)/7)+1=4))</formula>
    </cfRule>
  </conditionalFormatting>
  <conditionalFormatting sqref="AP19:AP22">
    <cfRule type="containsText" dxfId="197" priority="313" text="休">
      <formula>NOT(ISERROR(SEARCH("休",AP19)))</formula>
    </cfRule>
    <cfRule type="containsText" dxfId="196" priority="314" text="休">
      <formula>NOT(ISERROR(SEARCH("休",AP19)))</formula>
    </cfRule>
    <cfRule type="containsText" dxfId="195" priority="315" text="休">
      <formula>NOT(ISERROR(SEARCH("休",AP19)))</formula>
    </cfRule>
    <cfRule type="containsText" dxfId="194" priority="316" text="休">
      <formula>NOT(ISERROR(SEARCH("休",AP19)))</formula>
    </cfRule>
    <cfRule type="containsText" dxfId="193" priority="312" text="休">
      <formula>NOT(ISERROR(SEARCH("休",AP19)))</formula>
    </cfRule>
  </conditionalFormatting>
  <conditionalFormatting sqref="AP32">
    <cfRule type="expression" dxfId="192" priority="351">
      <formula>AND(WEEKDAY(AP30,2)=6,OR(INT((DAY(AP30)-1)/7)+1=2,INT((DAY(AP30)-1)/7)+1=4))</formula>
    </cfRule>
  </conditionalFormatting>
  <conditionalFormatting sqref="AP40:AP43">
    <cfRule type="containsText" dxfId="191" priority="289" text="休">
      <formula>NOT(ISERROR(SEARCH("休",AP40)))</formula>
    </cfRule>
    <cfRule type="containsText" dxfId="190" priority="290" text="休">
      <formula>NOT(ISERROR(SEARCH("休",AP40)))</formula>
    </cfRule>
    <cfRule type="containsText" dxfId="189" priority="291" text="休">
      <formula>NOT(ISERROR(SEARCH("休",AP40)))</formula>
    </cfRule>
    <cfRule type="containsText" dxfId="188" priority="287" text="休">
      <formula>NOT(ISERROR(SEARCH("休",AP40)))</formula>
    </cfRule>
    <cfRule type="containsText" dxfId="187" priority="288" text="休">
      <formula>NOT(ISERROR(SEARCH("休",AP40)))</formula>
    </cfRule>
  </conditionalFormatting>
  <conditionalFormatting sqref="AP53">
    <cfRule type="expression" dxfId="186" priority="350">
      <formula>AND(WEEKDAY(AP51,2)=6,OR(INT((DAY(AP51)-1)/7)+1=2,INT((DAY(AP51)-1)/7)+1=4))</formula>
    </cfRule>
  </conditionalFormatting>
  <conditionalFormatting sqref="AP61:AP64">
    <cfRule type="containsText" dxfId="185" priority="259" text="休">
      <formula>NOT(ISERROR(SEARCH("休",AP61)))</formula>
    </cfRule>
    <cfRule type="containsText" dxfId="184" priority="258" text="休">
      <formula>NOT(ISERROR(SEARCH("休",AP61)))</formula>
    </cfRule>
    <cfRule type="containsText" dxfId="183" priority="257" text="休">
      <formula>NOT(ISERROR(SEARCH("休",AP61)))</formula>
    </cfRule>
    <cfRule type="containsText" dxfId="182" priority="260" text="休">
      <formula>NOT(ISERROR(SEARCH("休",AP61)))</formula>
    </cfRule>
    <cfRule type="containsText" dxfId="181" priority="261" text="休">
      <formula>NOT(ISERROR(SEARCH("休",AP61)))</formula>
    </cfRule>
  </conditionalFormatting>
  <conditionalFormatting sqref="AP74">
    <cfRule type="expression" dxfId="180" priority="349">
      <formula>AND(WEEKDAY(AP72,2)=6,OR(INT((DAY(AP72)-1)/7)+1=2,INT((DAY(AP72)-1)/7)+1=4))</formula>
    </cfRule>
  </conditionalFormatting>
  <conditionalFormatting sqref="AP82:AP85 AR82:AR85 AT82:AT85 AV82:AV85 AX82:AX85 AZ82:AZ85 BB82:BB85">
    <cfRule type="containsText" dxfId="179" priority="228" text="休">
      <formula>NOT(ISERROR(SEARCH("休",AP82)))</formula>
    </cfRule>
    <cfRule type="containsText" dxfId="178" priority="230" text="休">
      <formula>NOT(ISERROR(SEARCH("休",AP82)))</formula>
    </cfRule>
    <cfRule type="containsText" dxfId="177" priority="227" text="休">
      <formula>NOT(ISERROR(SEARCH("休",AP82)))</formula>
    </cfRule>
    <cfRule type="containsText" dxfId="176" priority="229" text="休">
      <formula>NOT(ISERROR(SEARCH("休",AP82)))</formula>
    </cfRule>
    <cfRule type="containsText" dxfId="175" priority="231" text="休">
      <formula>NOT(ISERROR(SEARCH("休",AP82)))</formula>
    </cfRule>
  </conditionalFormatting>
  <conditionalFormatting sqref="AP95">
    <cfRule type="expression" dxfId="174" priority="348">
      <formula>AND(WEEKDAY(AP93,2)=6,OR(INT((DAY(AP93)-1)/7)+1=2,INT((DAY(AP93)-1)/7)+1=4))</formula>
    </cfRule>
  </conditionalFormatting>
  <conditionalFormatting sqref="AP103:AP106">
    <cfRule type="containsText" dxfId="173" priority="203" text="休">
      <formula>NOT(ISERROR(SEARCH("休",AP103)))</formula>
    </cfRule>
    <cfRule type="containsText" dxfId="172" priority="204" text="休">
      <formula>NOT(ISERROR(SEARCH("休",AP103)))</formula>
    </cfRule>
    <cfRule type="containsText" dxfId="171" priority="205" text="休">
      <formula>NOT(ISERROR(SEARCH("休",AP103)))</formula>
    </cfRule>
    <cfRule type="containsText" dxfId="170" priority="201" text="休">
      <formula>NOT(ISERROR(SEARCH("休",AP103)))</formula>
    </cfRule>
    <cfRule type="containsText" dxfId="169" priority="202" text="休">
      <formula>NOT(ISERROR(SEARCH("休",AP103)))</formula>
    </cfRule>
  </conditionalFormatting>
  <conditionalFormatting sqref="AP116">
    <cfRule type="expression" dxfId="168" priority="347">
      <formula>AND(WEEKDAY(AP114,2)=6,OR(INT((DAY(AP114)-1)/7)+1=2,INT((DAY(AP114)-1)/7)+1=4))</formula>
    </cfRule>
  </conditionalFormatting>
  <conditionalFormatting sqref="AP124:AP127">
    <cfRule type="containsText" dxfId="167" priority="180" text="休">
      <formula>NOT(ISERROR(SEARCH("休",AP124)))</formula>
    </cfRule>
    <cfRule type="containsText" dxfId="166" priority="179" text="休">
      <formula>NOT(ISERROR(SEARCH("休",AP124)))</formula>
    </cfRule>
    <cfRule type="containsText" dxfId="165" priority="178" text="休">
      <formula>NOT(ISERROR(SEARCH("休",AP124)))</formula>
    </cfRule>
    <cfRule type="containsText" dxfId="164" priority="176" text="休">
      <formula>NOT(ISERROR(SEARCH("休",AP124)))</formula>
    </cfRule>
    <cfRule type="containsText" dxfId="163" priority="177" text="休">
      <formula>NOT(ISERROR(SEARCH("休",AP124)))</formula>
    </cfRule>
  </conditionalFormatting>
  <conditionalFormatting sqref="AP137">
    <cfRule type="expression" dxfId="162" priority="346">
      <formula>AND(WEEKDAY(AP135,2)=6,OR(INT((DAY(AP135)-1)/7)+1=2,INT((DAY(AP135)-1)/7)+1=4))</formula>
    </cfRule>
  </conditionalFormatting>
  <conditionalFormatting sqref="AP145:AP148">
    <cfRule type="containsText" dxfId="161" priority="145" text="休">
      <formula>NOT(ISERROR(SEARCH("休",AP145)))</formula>
    </cfRule>
    <cfRule type="containsText" dxfId="160" priority="144" text="休">
      <formula>NOT(ISERROR(SEARCH("休",AP145)))</formula>
    </cfRule>
    <cfRule type="containsText" dxfId="159" priority="143" text="休">
      <formula>NOT(ISERROR(SEARCH("休",AP145)))</formula>
    </cfRule>
    <cfRule type="containsText" dxfId="158" priority="141" text="休">
      <formula>NOT(ISERROR(SEARCH("休",AP145)))</formula>
    </cfRule>
    <cfRule type="containsText" dxfId="157" priority="142" text="休">
      <formula>NOT(ISERROR(SEARCH("休",AP145)))</formula>
    </cfRule>
  </conditionalFormatting>
  <conditionalFormatting sqref="AP158">
    <cfRule type="expression" dxfId="156" priority="345">
      <formula>AND(WEEKDAY(AP156,2)=6,OR(INT((DAY(AP156)-1)/7)+1=2,INT((DAY(AP156)-1)/7)+1=4))</formula>
    </cfRule>
  </conditionalFormatting>
  <conditionalFormatting sqref="AP166:AP169">
    <cfRule type="containsText" dxfId="155" priority="115" text="休">
      <formula>NOT(ISERROR(SEARCH("休",AP166)))</formula>
    </cfRule>
    <cfRule type="containsText" dxfId="154" priority="113" text="休">
      <formula>NOT(ISERROR(SEARCH("休",AP166)))</formula>
    </cfRule>
    <cfRule type="containsText" dxfId="153" priority="112" text="休">
      <formula>NOT(ISERROR(SEARCH("休",AP166)))</formula>
    </cfRule>
    <cfRule type="containsText" dxfId="152" priority="111" text="休">
      <formula>NOT(ISERROR(SEARCH("休",AP166)))</formula>
    </cfRule>
    <cfRule type="containsText" dxfId="151" priority="114" text="休">
      <formula>NOT(ISERROR(SEARCH("休",AP166)))</formula>
    </cfRule>
  </conditionalFormatting>
  <conditionalFormatting sqref="AQ11">
    <cfRule type="expression" dxfId="150" priority="72">
      <formula>AND(WEEKDAY(AQ9,2)=7,OR(INT((DAY(AQ9)-1)/7)+1=2,INT((DAY(AQ9)-1)/7)+1=4))</formula>
    </cfRule>
  </conditionalFormatting>
  <conditionalFormatting sqref="AQ32">
    <cfRule type="expression" dxfId="149" priority="71">
      <formula>AND(WEEKDAY(AQ30,2)=7,OR(INT((DAY(AQ30)-1)/7)+1=2,INT((DAY(AQ30)-1)/7)+1=4))</formula>
    </cfRule>
  </conditionalFormatting>
  <conditionalFormatting sqref="AQ33">
    <cfRule type="containsText" dxfId="148" priority="326" text="日">
      <formula>NOT(ISERROR(SEARCH("日",AQ33)))</formula>
    </cfRule>
  </conditionalFormatting>
  <conditionalFormatting sqref="AQ53">
    <cfRule type="expression" dxfId="147" priority="70">
      <formula>AND(WEEKDAY(AQ51,2)=7,OR(INT((DAY(AQ51)-1)/7)+1=2,INT((DAY(AQ51)-1)/7)+1=4))</formula>
    </cfRule>
  </conditionalFormatting>
  <conditionalFormatting sqref="AQ74">
    <cfRule type="expression" dxfId="146" priority="69">
      <formula>AND(WEEKDAY(AQ72,2)=7,OR(INT((DAY(AQ72)-1)/7)+1=2,INT((DAY(AQ72)-1)/7)+1=4))</formula>
    </cfRule>
  </conditionalFormatting>
  <conditionalFormatting sqref="AQ95">
    <cfRule type="expression" dxfId="145" priority="68">
      <formula>AND(WEEKDAY(AQ93,2)=7,OR(INT((DAY(AQ93)-1)/7)+1=2,INT((DAY(AQ93)-1)/7)+1=4))</formula>
    </cfRule>
  </conditionalFormatting>
  <conditionalFormatting sqref="AQ116">
    <cfRule type="expression" dxfId="144" priority="67">
      <formula>AND(WEEKDAY(AQ114,2)=7,OR(INT((DAY(AQ114)-1)/7)+1=2,INT((DAY(AQ114)-1)/7)+1=4))</formula>
    </cfRule>
  </conditionalFormatting>
  <conditionalFormatting sqref="AQ137">
    <cfRule type="expression" dxfId="143" priority="66">
      <formula>AND(WEEKDAY(AQ135,2)=7,OR(INT((DAY(AQ135)-1)/7)+1=2,INT((DAY(AQ135)-1)/7)+1=4))</formula>
    </cfRule>
  </conditionalFormatting>
  <conditionalFormatting sqref="AQ158">
    <cfRule type="expression" dxfId="142" priority="65">
      <formula>AND(WEEKDAY(AQ156,2)=7,OR(INT((DAY(AQ156)-1)/7)+1=2,INT((DAY(AQ156)-1)/7)+1=4))</formula>
    </cfRule>
  </conditionalFormatting>
  <conditionalFormatting sqref="AW15:BC18">
    <cfRule type="containsText" dxfId="141" priority="410" text="雨">
      <formula>NOT(ISERROR(SEARCH("雨",AW15)))</formula>
    </cfRule>
    <cfRule type="containsText" dxfId="140" priority="409" text="休">
      <formula>NOT(ISERROR(SEARCH("休",AW15)))</formula>
    </cfRule>
  </conditionalFormatting>
  <conditionalFormatting sqref="AW36:BC39">
    <cfRule type="containsText" dxfId="139" priority="407" text="休">
      <formula>NOT(ISERROR(SEARCH("休",AW36)))</formula>
    </cfRule>
    <cfRule type="containsText" dxfId="138" priority="408" text="雨">
      <formula>NOT(ISERROR(SEARCH("雨",AW36)))</formula>
    </cfRule>
  </conditionalFormatting>
  <conditionalFormatting sqref="AW57:BC60">
    <cfRule type="containsText" dxfId="137" priority="406" text="雨">
      <formula>NOT(ISERROR(SEARCH("雨",AW57)))</formula>
    </cfRule>
    <cfRule type="containsText" dxfId="136" priority="405" text="休">
      <formula>NOT(ISERROR(SEARCH("休",AW57)))</formula>
    </cfRule>
  </conditionalFormatting>
  <conditionalFormatting sqref="AW78:BC81">
    <cfRule type="containsText" dxfId="135" priority="404" text="雨">
      <formula>NOT(ISERROR(SEARCH("雨",AW78)))</formula>
    </cfRule>
    <cfRule type="containsText" dxfId="134" priority="403" text="休">
      <formula>NOT(ISERROR(SEARCH("休",AW78)))</formula>
    </cfRule>
  </conditionalFormatting>
  <conditionalFormatting sqref="AW99:BC102">
    <cfRule type="containsText" dxfId="133" priority="401" text="休">
      <formula>NOT(ISERROR(SEARCH("休",AW99)))</formula>
    </cfRule>
    <cfRule type="containsText" dxfId="132" priority="402" text="雨">
      <formula>NOT(ISERROR(SEARCH("雨",AW99)))</formula>
    </cfRule>
  </conditionalFormatting>
  <conditionalFormatting sqref="AW120:BC123">
    <cfRule type="containsText" dxfId="131" priority="400" text="雨">
      <formula>NOT(ISERROR(SEARCH("雨",AW120)))</formula>
    </cfRule>
    <cfRule type="containsText" dxfId="130" priority="399" text="休">
      <formula>NOT(ISERROR(SEARCH("休",AW120)))</formula>
    </cfRule>
  </conditionalFormatting>
  <conditionalFormatting sqref="AW141:BC144">
    <cfRule type="containsText" dxfId="129" priority="398" text="雨">
      <formula>NOT(ISERROR(SEARCH("雨",AW141)))</formula>
    </cfRule>
    <cfRule type="containsText" dxfId="128" priority="397" text="休">
      <formula>NOT(ISERROR(SEARCH("休",AW141)))</formula>
    </cfRule>
  </conditionalFormatting>
  <conditionalFormatting sqref="AW162:BC165">
    <cfRule type="containsText" dxfId="127" priority="396" text="雨">
      <formula>NOT(ISERROR(SEARCH("雨",AW162)))</formula>
    </cfRule>
    <cfRule type="containsText" dxfId="126" priority="395" text="休">
      <formula>NOT(ISERROR(SEARCH("休",AW162)))</formula>
    </cfRule>
  </conditionalFormatting>
  <conditionalFormatting sqref="BB11">
    <cfRule type="expression" dxfId="125" priority="344">
      <formula>AND(WEEKDAY(BB9,2)=6,OR(INT((DAY(BB9)-1)/7)+1=2,INT((DAY(BB9)-1)/7)+1=4))</formula>
    </cfRule>
  </conditionalFormatting>
  <conditionalFormatting sqref="BB12 BM12 BB33 BM33 BB54 BM54 BB75 BM75 BB96 BM96 BB117 BM117 BB138 BM138 BB159 BM159">
    <cfRule type="containsText" dxfId="124" priority="329" text="土">
      <formula>NOT(ISERROR(SEARCH("土",BB12)))</formula>
    </cfRule>
  </conditionalFormatting>
  <conditionalFormatting sqref="BB19:BB22">
    <cfRule type="containsText" dxfId="123" priority="308" text="休">
      <formula>NOT(ISERROR(SEARCH("休",BB19)))</formula>
    </cfRule>
    <cfRule type="containsText" dxfId="122" priority="311" text="休">
      <formula>NOT(ISERROR(SEARCH("休",BB19)))</formula>
    </cfRule>
    <cfRule type="containsText" dxfId="121" priority="310" text="休">
      <formula>NOT(ISERROR(SEARCH("休",BB19)))</formula>
    </cfRule>
    <cfRule type="containsText" dxfId="120" priority="309" text="休">
      <formula>NOT(ISERROR(SEARCH("休",BB19)))</formula>
    </cfRule>
    <cfRule type="containsText" dxfId="119" priority="307" text="休">
      <formula>NOT(ISERROR(SEARCH("休",BB19)))</formula>
    </cfRule>
  </conditionalFormatting>
  <conditionalFormatting sqref="BB32">
    <cfRule type="expression" dxfId="118" priority="343">
      <formula>AND(WEEKDAY(BB30,2)=6,OR(INT((DAY(BB30)-1)/7)+1=2,INT((DAY(BB30)-1)/7)+1=4))</formula>
    </cfRule>
  </conditionalFormatting>
  <conditionalFormatting sqref="BB40:BB43">
    <cfRule type="containsText" dxfId="117" priority="286" text="休">
      <formula>NOT(ISERROR(SEARCH("休",BB40)))</formula>
    </cfRule>
    <cfRule type="containsText" dxfId="116" priority="285" text="休">
      <formula>NOT(ISERROR(SEARCH("休",BB40)))</formula>
    </cfRule>
    <cfRule type="containsText" dxfId="115" priority="284" text="休">
      <formula>NOT(ISERROR(SEARCH("休",BB40)))</formula>
    </cfRule>
    <cfRule type="containsText" dxfId="114" priority="283" text="休">
      <formula>NOT(ISERROR(SEARCH("休",BB40)))</formula>
    </cfRule>
    <cfRule type="containsText" dxfId="113" priority="282" text="休">
      <formula>NOT(ISERROR(SEARCH("休",BB40)))</formula>
    </cfRule>
  </conditionalFormatting>
  <conditionalFormatting sqref="BB53">
    <cfRule type="expression" dxfId="112" priority="342">
      <formula>AND(WEEKDAY(BB51,2)=6,OR(INT((DAY(BB51)-1)/7)+1=2,INT((DAY(BB51)-1)/7)+1=4))</formula>
    </cfRule>
  </conditionalFormatting>
  <conditionalFormatting sqref="BB61:BB64">
    <cfRule type="containsText" dxfId="111" priority="256" text="休">
      <formula>NOT(ISERROR(SEARCH("休",BB61)))</formula>
    </cfRule>
    <cfRule type="containsText" dxfId="110" priority="255" text="休">
      <formula>NOT(ISERROR(SEARCH("休",BB61)))</formula>
    </cfRule>
    <cfRule type="containsText" dxfId="109" priority="254" text="休">
      <formula>NOT(ISERROR(SEARCH("休",BB61)))</formula>
    </cfRule>
    <cfRule type="containsText" dxfId="108" priority="253" text="休">
      <formula>NOT(ISERROR(SEARCH("休",BB61)))</formula>
    </cfRule>
    <cfRule type="containsText" dxfId="107" priority="252" text="休">
      <formula>NOT(ISERROR(SEARCH("休",BB61)))</formula>
    </cfRule>
  </conditionalFormatting>
  <conditionalFormatting sqref="BB74">
    <cfRule type="expression" dxfId="106" priority="341">
      <formula>AND(WEEKDAY(BB72,2)=6,OR(INT((DAY(BB72)-1)/7)+1=2,INT((DAY(BB72)-1)/7)+1=4))</formula>
    </cfRule>
  </conditionalFormatting>
  <conditionalFormatting sqref="BB95">
    <cfRule type="expression" dxfId="105" priority="340">
      <formula>AND(WEEKDAY(BB93,2)=6,OR(INT((DAY(BB93)-1)/7)+1=2,INT((DAY(BB93)-1)/7)+1=4))</formula>
    </cfRule>
  </conditionalFormatting>
  <conditionalFormatting sqref="BB103:BB106">
    <cfRule type="containsText" dxfId="104" priority="199" text="休">
      <formula>NOT(ISERROR(SEARCH("休",BB103)))</formula>
    </cfRule>
    <cfRule type="containsText" dxfId="103" priority="197" text="休">
      <formula>NOT(ISERROR(SEARCH("休",BB103)))</formula>
    </cfRule>
    <cfRule type="containsText" dxfId="102" priority="196" text="休">
      <formula>NOT(ISERROR(SEARCH("休",BB103)))</formula>
    </cfRule>
    <cfRule type="containsText" dxfId="101" priority="200" text="休">
      <formula>NOT(ISERROR(SEARCH("休",BB103)))</formula>
    </cfRule>
  </conditionalFormatting>
  <conditionalFormatting sqref="BB116">
    <cfRule type="expression" dxfId="100" priority="339">
      <formula>AND(WEEKDAY(BB114,2)=6,OR(INT((DAY(BB114)-1)/7)+1=2,INT((DAY(BB114)-1)/7)+1=4))</formula>
    </cfRule>
  </conditionalFormatting>
  <conditionalFormatting sqref="BB124:BB127">
    <cfRule type="containsText" dxfId="99" priority="182" text="休">
      <formula>NOT(ISERROR(SEARCH("休",BB124)))</formula>
    </cfRule>
    <cfRule type="containsText" dxfId="98" priority="181" text="休">
      <formula>NOT(ISERROR(SEARCH("休",BB124)))</formula>
    </cfRule>
    <cfRule type="containsText" dxfId="97" priority="184" text="休">
      <formula>NOT(ISERROR(SEARCH("休",BB124)))</formula>
    </cfRule>
    <cfRule type="containsText" dxfId="96" priority="185" text="休">
      <formula>NOT(ISERROR(SEARCH("休",BB124)))</formula>
    </cfRule>
  </conditionalFormatting>
  <conditionalFormatting sqref="BB137">
    <cfRule type="expression" dxfId="95" priority="338">
      <formula>AND(WEEKDAY(BB135,2)=6,OR(INT((DAY(BB135)-1)/7)+1=2,INT((DAY(BB135)-1)/7)+1=4))</formula>
    </cfRule>
  </conditionalFormatting>
  <conditionalFormatting sqref="BB145:BB148">
    <cfRule type="containsText" dxfId="94" priority="137" text="休">
      <formula>NOT(ISERROR(SEARCH("休",BB145)))</formula>
    </cfRule>
    <cfRule type="containsText" dxfId="93" priority="139" text="休">
      <formula>NOT(ISERROR(SEARCH("休",BB145)))</formula>
    </cfRule>
    <cfRule type="containsText" dxfId="92" priority="140" text="休">
      <formula>NOT(ISERROR(SEARCH("休",BB145)))</formula>
    </cfRule>
    <cfRule type="containsText" dxfId="91" priority="136" text="休">
      <formula>NOT(ISERROR(SEARCH("休",BB145)))</formula>
    </cfRule>
  </conditionalFormatting>
  <conditionalFormatting sqref="BB158">
    <cfRule type="expression" dxfId="90" priority="337">
      <formula>AND(WEEKDAY(BB156,2)=6,OR(INT((DAY(BB156)-1)/7)+1=2,INT((DAY(BB156)-1)/7)+1=4))</formula>
    </cfRule>
  </conditionalFormatting>
  <conditionalFormatting sqref="BB166:BB169">
    <cfRule type="containsText" dxfId="89" priority="110" text="休">
      <formula>NOT(ISERROR(SEARCH("休",BB166)))</formula>
    </cfRule>
    <cfRule type="containsText" dxfId="88" priority="109" text="休">
      <formula>NOT(ISERROR(SEARCH("休",BB166)))</formula>
    </cfRule>
    <cfRule type="containsText" dxfId="87" priority="107" text="休">
      <formula>NOT(ISERROR(SEARCH("休",BB166)))</formula>
    </cfRule>
    <cfRule type="containsText" dxfId="86" priority="106" text="休">
      <formula>NOT(ISERROR(SEARCH("休",BB166)))</formula>
    </cfRule>
  </conditionalFormatting>
  <conditionalFormatting sqref="BB90:BC90">
    <cfRule type="containsText" dxfId="85" priority="226" text="休">
      <formula>NOT(ISERROR(SEARCH("休",BB90)))</formula>
    </cfRule>
  </conditionalFormatting>
  <conditionalFormatting sqref="BB103:BC106 BB111:BC111">
    <cfRule type="containsText" dxfId="84" priority="198" text="休">
      <formula>NOT(ISERROR(SEARCH("休",BB103)))</formula>
    </cfRule>
  </conditionalFormatting>
  <conditionalFormatting sqref="BB124:BC127 BB132:BC132">
    <cfRule type="containsText" dxfId="83" priority="183" text="休">
      <formula>NOT(ISERROR(SEARCH("休",BB124)))</formula>
    </cfRule>
  </conditionalFormatting>
  <conditionalFormatting sqref="BB145:BC148 BB153:BC153">
    <cfRule type="containsText" dxfId="82" priority="138" text="休">
      <formula>NOT(ISERROR(SEARCH("休",BB145)))</formula>
    </cfRule>
  </conditionalFormatting>
  <conditionalFormatting sqref="BB166:BC169">
    <cfRule type="containsText" dxfId="81" priority="108" text="休">
      <formula>NOT(ISERROR(SEARCH("休",BB166)))</formula>
    </cfRule>
  </conditionalFormatting>
  <conditionalFormatting sqref="BC11">
    <cfRule type="expression" dxfId="80" priority="64">
      <formula>AND(WEEKDAY(BC9,2)=7,OR(INT((DAY(BC9)-1)/7)+1=2,INT((DAY(BC9)-1)/7)+1=4))</formula>
    </cfRule>
  </conditionalFormatting>
  <conditionalFormatting sqref="BC12 BN12 BC33 BN33 BC54 BN54 BC75 BN75 BC96 BN96 BC117 BN117 BC138 BN138 BC159 BN159">
    <cfRule type="containsText" dxfId="79" priority="328" text="日">
      <formula>NOT(ISERROR(SEARCH("日",BC12)))</formula>
    </cfRule>
  </conditionalFormatting>
  <conditionalFormatting sqref="BC32">
    <cfRule type="expression" dxfId="78" priority="63">
      <formula>AND(WEEKDAY(BC30,2)=7,OR(INT((DAY(BC30)-1)/7)+1=2,INT((DAY(BC30)-1)/7)+1=4))</formula>
    </cfRule>
  </conditionalFormatting>
  <conditionalFormatting sqref="BC53">
    <cfRule type="expression" dxfId="77" priority="62">
      <formula>AND(WEEKDAY(BC51,2)=7,OR(INT((DAY(BC51)-1)/7)+1=2,INT((DAY(BC51)-1)/7)+1=4))</formula>
    </cfRule>
  </conditionalFormatting>
  <conditionalFormatting sqref="BC74">
    <cfRule type="expression" dxfId="76" priority="61">
      <formula>AND(WEEKDAY(BC72,2)=7,OR(INT((DAY(BC72)-1)/7)+1=2,INT((DAY(BC72)-1)/7)+1=4))</formula>
    </cfRule>
  </conditionalFormatting>
  <conditionalFormatting sqref="BC95">
    <cfRule type="expression" dxfId="75" priority="60">
      <formula>AND(WEEKDAY(BC93,2)=7,OR(INT((DAY(BC93)-1)/7)+1=2,INT((DAY(BC93)-1)/7)+1=4))</formula>
    </cfRule>
  </conditionalFormatting>
  <conditionalFormatting sqref="BC116">
    <cfRule type="expression" dxfId="74" priority="59">
      <formula>AND(WEEKDAY(BC114,2)=7,OR(INT((DAY(BC114)-1)/7)+1=2,INT((DAY(BC114)-1)/7)+1=4))</formula>
    </cfRule>
  </conditionalFormatting>
  <conditionalFormatting sqref="BC137">
    <cfRule type="expression" dxfId="73" priority="58">
      <formula>AND(WEEKDAY(BC135,2)=7,OR(INT((DAY(BC135)-1)/7)+1=2,INT((DAY(BC135)-1)/7)+1=4))</formula>
    </cfRule>
  </conditionalFormatting>
  <conditionalFormatting sqref="BC158">
    <cfRule type="expression" dxfId="72" priority="57">
      <formula>AND(WEEKDAY(BC156,2)=7,OR(INT((DAY(BC156)-1)/7)+1=2,INT((DAY(BC156)-1)/7)+1=4))</formula>
    </cfRule>
  </conditionalFormatting>
  <conditionalFormatting sqref="BH15:BN18">
    <cfRule type="containsText" dxfId="71" priority="394" text="雨">
      <formula>NOT(ISERROR(SEARCH("雨",BH15)))</formula>
    </cfRule>
    <cfRule type="containsText" dxfId="70" priority="393" text="休">
      <formula>NOT(ISERROR(SEARCH("休",BH15)))</formula>
    </cfRule>
  </conditionalFormatting>
  <conditionalFormatting sqref="BH36:BN39">
    <cfRule type="containsText" dxfId="69" priority="391" text="休">
      <formula>NOT(ISERROR(SEARCH("休",BH36)))</formula>
    </cfRule>
    <cfRule type="containsText" dxfId="68" priority="392" text="雨">
      <formula>NOT(ISERROR(SEARCH("雨",BH36)))</formula>
    </cfRule>
  </conditionalFormatting>
  <conditionalFormatting sqref="BH57:BN60">
    <cfRule type="containsText" dxfId="67" priority="390" text="雨">
      <formula>NOT(ISERROR(SEARCH("雨",BH57)))</formula>
    </cfRule>
    <cfRule type="containsText" dxfId="66" priority="389" text="休">
      <formula>NOT(ISERROR(SEARCH("休",BH57)))</formula>
    </cfRule>
  </conditionalFormatting>
  <conditionalFormatting sqref="BH78:BN81">
    <cfRule type="containsText" dxfId="65" priority="387" text="休">
      <formula>NOT(ISERROR(SEARCH("休",BH78)))</formula>
    </cfRule>
    <cfRule type="containsText" dxfId="64" priority="388" text="雨">
      <formula>NOT(ISERROR(SEARCH("雨",BH78)))</formula>
    </cfRule>
  </conditionalFormatting>
  <conditionalFormatting sqref="BH99:BN102">
    <cfRule type="containsText" dxfId="63" priority="385" text="休">
      <formula>NOT(ISERROR(SEARCH("休",BH99)))</formula>
    </cfRule>
    <cfRule type="containsText" dxfId="62" priority="386" text="雨">
      <formula>NOT(ISERROR(SEARCH("雨",BH99)))</formula>
    </cfRule>
  </conditionalFormatting>
  <conditionalFormatting sqref="BH120:BN123">
    <cfRule type="containsText" dxfId="61" priority="383" text="休">
      <formula>NOT(ISERROR(SEARCH("休",BH120)))</formula>
    </cfRule>
    <cfRule type="containsText" dxfId="60" priority="384" text="雨">
      <formula>NOT(ISERROR(SEARCH("雨",BH120)))</formula>
    </cfRule>
  </conditionalFormatting>
  <conditionalFormatting sqref="BH141:BN144">
    <cfRule type="containsText" dxfId="59" priority="382" text="雨">
      <formula>NOT(ISERROR(SEARCH("雨",BH141)))</formula>
    </cfRule>
    <cfRule type="containsText" dxfId="58" priority="381" text="休">
      <formula>NOT(ISERROR(SEARCH("休",BH141)))</formula>
    </cfRule>
  </conditionalFormatting>
  <conditionalFormatting sqref="BH162:BN165">
    <cfRule type="containsText" dxfId="57" priority="379" text="休">
      <formula>NOT(ISERROR(SEARCH("休",BH162)))</formula>
    </cfRule>
    <cfRule type="containsText" dxfId="56" priority="380" text="雨">
      <formula>NOT(ISERROR(SEARCH("雨",BH162)))</formula>
    </cfRule>
  </conditionalFormatting>
  <conditionalFormatting sqref="BM11">
    <cfRule type="expression" dxfId="55" priority="333">
      <formula>AND(WEEKDAY(BM9,2)=6,OR(INT((DAY(BM9)-1)/7)+1=2,INT((DAY(BM9)-1)/7)+1=4))</formula>
    </cfRule>
  </conditionalFormatting>
  <conditionalFormatting sqref="BM19:BM22">
    <cfRule type="containsText" dxfId="54" priority="306" text="休">
      <formula>NOT(ISERROR(SEARCH("休",BM19)))</formula>
    </cfRule>
    <cfRule type="containsText" dxfId="53" priority="305" text="休">
      <formula>NOT(ISERROR(SEARCH("休",BM19)))</formula>
    </cfRule>
    <cfRule type="containsText" dxfId="52" priority="304" text="休">
      <formula>NOT(ISERROR(SEARCH("休",BM19)))</formula>
    </cfRule>
    <cfRule type="containsText" dxfId="51" priority="303" text="休">
      <formula>NOT(ISERROR(SEARCH("休",BM19)))</formula>
    </cfRule>
    <cfRule type="containsText" dxfId="50" priority="302" text="休">
      <formula>NOT(ISERROR(SEARCH("休",BM19)))</formula>
    </cfRule>
  </conditionalFormatting>
  <conditionalFormatting sqref="BM32">
    <cfRule type="expression" dxfId="49" priority="332">
      <formula>AND(WEEKDAY(BM30,2)=6,OR(INT((DAY(BM30)-1)/7)+1=2,INT((DAY(BM30)-1)/7)+1=4))</formula>
    </cfRule>
  </conditionalFormatting>
  <conditionalFormatting sqref="BM40:BM43">
    <cfRule type="containsText" dxfId="48" priority="280" text="休">
      <formula>NOT(ISERROR(SEARCH("休",BM40)))</formula>
    </cfRule>
    <cfRule type="containsText" dxfId="47" priority="281" text="休">
      <formula>NOT(ISERROR(SEARCH("休",BM40)))</formula>
    </cfRule>
    <cfRule type="containsText" dxfId="46" priority="277" text="休">
      <formula>NOT(ISERROR(SEARCH("休",BM40)))</formula>
    </cfRule>
    <cfRule type="containsText" dxfId="45" priority="278" text="休">
      <formula>NOT(ISERROR(SEARCH("休",BM40)))</formula>
    </cfRule>
  </conditionalFormatting>
  <conditionalFormatting sqref="BM53">
    <cfRule type="expression" dxfId="44" priority="336">
      <formula>AND(WEEKDAY(BM51,2)=6,OR(INT((DAY(BM51)-1)/7)+1=2,INT((DAY(BM51)-1)/7)+1=4))</formula>
    </cfRule>
  </conditionalFormatting>
  <conditionalFormatting sqref="BM61:BM64">
    <cfRule type="containsText" dxfId="43" priority="247" text="休">
      <formula>NOT(ISERROR(SEARCH("休",BM61)))</formula>
    </cfRule>
    <cfRule type="containsText" dxfId="42" priority="248" text="休">
      <formula>NOT(ISERROR(SEARCH("休",BM61)))</formula>
    </cfRule>
    <cfRule type="containsText" dxfId="41" priority="251" text="休">
      <formula>NOT(ISERROR(SEARCH("休",BM61)))</formula>
    </cfRule>
    <cfRule type="containsText" dxfId="40" priority="250" text="休">
      <formula>NOT(ISERROR(SEARCH("休",BM61)))</formula>
    </cfRule>
  </conditionalFormatting>
  <conditionalFormatting sqref="BM74">
    <cfRule type="expression" dxfId="39" priority="335">
      <formula>AND(WEEKDAY(BM72,2)=6,OR(INT((DAY(BM72)-1)/7)+1=2,INT((DAY(BM72)-1)/7)+1=4))</formula>
    </cfRule>
  </conditionalFormatting>
  <conditionalFormatting sqref="BM82:BM85">
    <cfRule type="containsText" dxfId="38" priority="225" text="休">
      <formula>NOT(ISERROR(SEARCH("休",BM82)))</formula>
    </cfRule>
    <cfRule type="containsText" dxfId="37" priority="221" text="休">
      <formula>NOT(ISERROR(SEARCH("休",BM82)))</formula>
    </cfRule>
    <cfRule type="containsText" dxfId="36" priority="224" text="休">
      <formula>NOT(ISERROR(SEARCH("休",BM82)))</formula>
    </cfRule>
    <cfRule type="containsText" dxfId="35" priority="222" text="休">
      <formula>NOT(ISERROR(SEARCH("休",BM82)))</formula>
    </cfRule>
  </conditionalFormatting>
  <conditionalFormatting sqref="BM95">
    <cfRule type="expression" dxfId="34" priority="48">
      <formula>AND(WEEKDAY(BM93,2)=6,OR(INT((DAY(BM93)-1)/7)+1=2,INT((DAY(BM93)-1)/7)+1=4))</formula>
    </cfRule>
  </conditionalFormatting>
  <conditionalFormatting sqref="BM103:BM106">
    <cfRule type="containsText" dxfId="33" priority="191" text="休">
      <formula>NOT(ISERROR(SEARCH("休",BM103)))</formula>
    </cfRule>
    <cfRule type="containsText" dxfId="32" priority="195" text="休">
      <formula>NOT(ISERROR(SEARCH("休",BM103)))</formula>
    </cfRule>
    <cfRule type="containsText" dxfId="31" priority="194" text="休">
      <formula>NOT(ISERROR(SEARCH("休",BM103)))</formula>
    </cfRule>
    <cfRule type="containsText" dxfId="30" priority="193" text="休">
      <formula>NOT(ISERROR(SEARCH("休",BM103)))</formula>
    </cfRule>
    <cfRule type="containsText" dxfId="29" priority="192" text="休">
      <formula>NOT(ISERROR(SEARCH("休",BM103)))</formula>
    </cfRule>
  </conditionalFormatting>
  <conditionalFormatting sqref="BM116">
    <cfRule type="expression" dxfId="28" priority="100">
      <formula>AND(WEEKDAY(BM114,2)=6,OR(INT((DAY(BM114)-1)/7)+1=2,INT((DAY(BM114)-1)/7)+1=4))</formula>
    </cfRule>
  </conditionalFormatting>
  <conditionalFormatting sqref="BM124:BM127">
    <cfRule type="containsText" dxfId="27" priority="187" text="休">
      <formula>NOT(ISERROR(SEARCH("休",BM124)))</formula>
    </cfRule>
    <cfRule type="containsText" dxfId="26" priority="186" text="休">
      <formula>NOT(ISERROR(SEARCH("休",BM124)))</formula>
    </cfRule>
    <cfRule type="containsText" dxfId="25" priority="190" text="休">
      <formula>NOT(ISERROR(SEARCH("休",BM124)))</formula>
    </cfRule>
    <cfRule type="containsText" dxfId="24" priority="189" text="休">
      <formula>NOT(ISERROR(SEARCH("休",BM124)))</formula>
    </cfRule>
    <cfRule type="containsText" dxfId="23" priority="188" text="休">
      <formula>NOT(ISERROR(SEARCH("休",BM124)))</formula>
    </cfRule>
  </conditionalFormatting>
  <conditionalFormatting sqref="BM137">
    <cfRule type="expression" dxfId="22" priority="47">
      <formula>AND(WEEKDAY(BM135,2)=6,OR(INT((DAY(BM135)-1)/7)+1=2,INT((DAY(BM135)-1)/7)+1=4))</formula>
    </cfRule>
  </conditionalFormatting>
  <conditionalFormatting sqref="BM145:BM148">
    <cfRule type="containsText" dxfId="21" priority="131" text="休">
      <formula>NOT(ISERROR(SEARCH("休",BM145)))</formula>
    </cfRule>
    <cfRule type="containsText" dxfId="20" priority="132" text="休">
      <formula>NOT(ISERROR(SEARCH("休",BM145)))</formula>
    </cfRule>
    <cfRule type="containsText" dxfId="19" priority="133" text="休">
      <formula>NOT(ISERROR(SEARCH("休",BM145)))</formula>
    </cfRule>
    <cfRule type="containsText" dxfId="18" priority="134" text="休">
      <formula>NOT(ISERROR(SEARCH("休",BM145)))</formula>
    </cfRule>
    <cfRule type="containsText" dxfId="17" priority="135" text="休">
      <formula>NOT(ISERROR(SEARCH("休",BM145)))</formula>
    </cfRule>
  </conditionalFormatting>
  <conditionalFormatting sqref="BM158">
    <cfRule type="expression" dxfId="16" priority="334">
      <formula>AND(WEEKDAY(BM156,2)=6,OR(INT((DAY(BM156)-1)/7)+1=2,INT((DAY(BM156)-1)/7)+1=4))</formula>
    </cfRule>
  </conditionalFormatting>
  <conditionalFormatting sqref="BM166:BM169">
    <cfRule type="containsText" dxfId="15" priority="102" text="休">
      <formula>NOT(ISERROR(SEARCH("休",BM166)))</formula>
    </cfRule>
    <cfRule type="containsText" dxfId="14" priority="104" text="休">
      <formula>NOT(ISERROR(SEARCH("休",BM166)))</formula>
    </cfRule>
    <cfRule type="containsText" dxfId="13" priority="105" text="休">
      <formula>NOT(ISERROR(SEARCH("休",BM166)))</formula>
    </cfRule>
    <cfRule type="containsText" dxfId="12" priority="101" text="休">
      <formula>NOT(ISERROR(SEARCH("休",BM166)))</formula>
    </cfRule>
  </conditionalFormatting>
  <conditionalFormatting sqref="BM40:BN43 BM48:BN48">
    <cfRule type="containsText" dxfId="11" priority="279" text="休">
      <formula>NOT(ISERROR(SEARCH("休",BM40)))</formula>
    </cfRule>
  </conditionalFormatting>
  <conditionalFormatting sqref="BM61:BN64 BM69:BN69">
    <cfRule type="containsText" dxfId="10" priority="249" text="休">
      <formula>NOT(ISERROR(SEARCH("休",BM61)))</formula>
    </cfRule>
  </conditionalFormatting>
  <conditionalFormatting sqref="BM82:BN85 BM90:BN90">
    <cfRule type="containsText" dxfId="9" priority="223" text="休">
      <formula>NOT(ISERROR(SEARCH("休",BM82)))</formula>
    </cfRule>
  </conditionalFormatting>
  <conditionalFormatting sqref="BM166:BN169">
    <cfRule type="containsText" dxfId="8" priority="103" text="休">
      <formula>NOT(ISERROR(SEARCH("休",BM166)))</formula>
    </cfRule>
  </conditionalFormatting>
  <conditionalFormatting sqref="BN11">
    <cfRule type="expression" dxfId="7" priority="56">
      <formula>AND(WEEKDAY(BN9,2)=7,OR(INT((DAY(BN9)-1)/7)+1=2,INT((DAY(BN9)-1)/7)+1=4))</formula>
    </cfRule>
  </conditionalFormatting>
  <conditionalFormatting sqref="BN32">
    <cfRule type="expression" dxfId="6" priority="55">
      <formula>AND(WEEKDAY(BN30,2)=7,OR(INT((DAY(BN30)-1)/7)+1=2,INT((DAY(BN30)-1)/7)+1=4))</formula>
    </cfRule>
  </conditionalFormatting>
  <conditionalFormatting sqref="BN53">
    <cfRule type="expression" dxfId="5" priority="54">
      <formula>AND(WEEKDAY(BN51,2)=7,OR(INT((DAY(BN51)-1)/7)+1=2,INT((DAY(BN51)-1)/7)+1=4))</formula>
    </cfRule>
  </conditionalFormatting>
  <conditionalFormatting sqref="BN74">
    <cfRule type="expression" dxfId="4" priority="53">
      <formula>AND(WEEKDAY(BN72,2)=7,OR(INT((DAY(BN72)-1)/7)+1=2,INT((DAY(BN72)-1)/7)+1=4))</formula>
    </cfRule>
  </conditionalFormatting>
  <conditionalFormatting sqref="BN95">
    <cfRule type="expression" dxfId="3" priority="52">
      <formula>AND(WEEKDAY(BN93,2)=7,OR(INT((DAY(BN93)-1)/7)+1=2,INT((DAY(BN93)-1)/7)+1=4))</formula>
    </cfRule>
  </conditionalFormatting>
  <conditionalFormatting sqref="BN116">
    <cfRule type="expression" dxfId="2" priority="51">
      <formula>AND(WEEKDAY(BN114,2)=7,OR(INT((DAY(BN114)-1)/7)+1=2,INT((DAY(BN114)-1)/7)+1=4))</formula>
    </cfRule>
  </conditionalFormatting>
  <conditionalFormatting sqref="BN137">
    <cfRule type="expression" dxfId="1" priority="50">
      <formula>AND(WEEKDAY(BN135,2)=7,OR(INT((DAY(BN135)-1)/7)+1=2,INT((DAY(BN135)-1)/7)+1=4))</formula>
    </cfRule>
  </conditionalFormatting>
  <conditionalFormatting sqref="BN158">
    <cfRule type="expression" dxfId="0" priority="49">
      <formula>AND(WEEKDAY(BN156,2)=7,OR(INT((DAY(BN156)-1)/7)+1=2,INT((DAY(BN156)-1)/7)+1=4))</formula>
    </cfRule>
  </conditionalFormatting>
  <dataValidations count="3">
    <dataValidation type="list" allowBlank="1" showDropDown="0" showInputMessage="1" showErrorMessage="1" sqref="N17:T18 N38:T39 N59:T60 N80:T81 N101:T102 Z17:AF18 N122:T123 Z38:AF39 Z59:AF60 Z80:AF81 Z101:AF102 Z122:AF123 AK38:AQ39 N143:T144 N164:T165 C182:I183 Z143:AF144 Z164:AF165 AK17:AQ18 AK59:AQ60 AK80:AQ81 AK101:AQ102 AK122:AQ123 AK143:AQ144 AK164:AQ165 AW17:BC18 AW38:BC39 AW59:BC60 AW80:BC81 AW101:BC102 AW122:BC123 AW143:BC144 AW164:BC165 BH17:BN18 BH38:BN39 BH59:BN60 BH80:BN81 BH101:BN102 BH122:BN123 BH143:BN144 BH164:BN165 C38:I39 C59:I60 C80:I81 C101:I102 C122:I123 C143:I144 C164:I165 C17:I18">
      <formula1>"休,雨"</formula1>
    </dataValidation>
    <dataValidation type="list" allowBlank="1" showDropDown="0" showInputMessage="1" showErrorMessage="1" sqref="C15:I16 C36:I37 C57:I58 C78:I79 C99:I100 N15:T16 C120:I121 N36:T37 N57:T58 N78:T79 N99:T100 N120:T121 Z36:AF37 C141:I142 C162:I163 C180:I181 N141:T142 N162:T163 Z15:AF16 Z57:AF58 Z78:AF79 Z99:AF100 Z120:AF121 Z141:AF142 Z162:AF163 AK15:AQ16 AK36:AQ37 AK57:AQ58 AK78:AQ79 AK99:AQ100 AK120:AQ121 AK141:AQ142 AK162:AQ163 AW15:BC16 AW36:BC37 AW57:BC58 AW78:BC79 AW99:BC100 AW120:BC121 AW141:BC142 AW162:BC163 BH15:BN16 BH36:BN37 BH57:BN58 BH78:BN79 BH99:BN100 BH120:BN121 BH141:BN142 BH162:BN163">
      <formula1>"休"</formula1>
    </dataValidation>
    <dataValidation type="list" allowBlank="1" showDropDown="0" showInputMessage="1" showErrorMessage="1" sqref="C13:I14 C34:I35 C55:I56 C76:I77 C97:I98 N13:T14 C118:I119 N34:T35 N55:T56 N76:T77 N97:T98 N118:T119 Z34:AF35 C139:I140 C160:I161 C178:I179 N139:T140 N160:T161 Z13:AF14 Z55:AF56 Z76:AF77 Z97:AF98 Z118:AF119 Z139:AF140 Z160:AF161 AK13:AQ14 AK34:AQ35 AK55:AQ56 AK76:AQ77 AK97:AQ98 AK118:AQ119 AK139:AQ140 AK160:AQ161 AW13:BC14 AW34:BC35 AW55:BC56 AW76:BC77 AW97:BC98 AW118:BC119 AW139:BC140 AW160:BC161 BH13:BN14 BH34:BN35 BH55:BN56 BH76:BN77 BH97:BN98 BH118:BN119 BH139:BN140 BH160:BN161">
      <formula1>"夏休,冬休,中止,制作,その他"</formula1>
    </dataValidation>
  </dataValidations>
  <pageMargins left="0.23622047244094491" right="0.23622047244094491" top="0.74803149606299213" bottom="0.74803149606299213" header="0.31496062992125984" footer="0.31496062992125984"/>
  <pageSetup paperSize="9" scale="53" fitToWidth="1" fitToHeight="1" orientation="portrait" usePrinterDefaults="1" r:id="rId1"/>
  <rowBreaks count="2" manualBreakCount="2">
    <brk id="165" max="68" man="1"/>
    <brk id="172" max="23" man="1"/>
  </rowBreaks>
  <colBreaks count="2" manualBreakCount="2">
    <brk id="23" max="141" man="1"/>
    <brk id="46" max="141" man="1"/>
  </col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 xml:space="preserve">230-2(現場閉所・通期・月単位) </vt:lpstr>
      <vt:lpstr>【記載例】230-2(現場閉所・通期・月単位)</vt:lpstr>
      <vt:lpstr>230-4(現場閉所・完全)</vt:lpstr>
      <vt:lpstr xml:space="preserve">【記載例】230-4(現場閉所・完全) 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國永　貴彦</dc:creator>
  <cp:lastModifiedBy>1032_松尾　浩幸_総務部_総務課_契約係</cp:lastModifiedBy>
  <dcterms:created xsi:type="dcterms:W3CDTF">2026-03-23T02:11:58Z</dcterms:created>
  <dcterms:modified xsi:type="dcterms:W3CDTF">2026-07-23T03:46:25Z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2026-07-23T03:46:25Z</vt:filetime>
  </property>
</Properties>
</file>